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RPA\Desktop\PAP PAG MOPOs\Pétrusse\2ième projet\1ière Introduction\"/>
    </mc:Choice>
  </mc:AlternateContent>
  <xr:revisionPtr revIDLastSave="0" documentId="13_ncr:1_{0ADECEE8-FC55-4076-8EFE-EC155B6690F4}" xr6:coauthVersionLast="47" xr6:coauthVersionMax="47" xr10:uidLastSave="{00000000-0000-0000-0000-000000000000}"/>
  <bookViews>
    <workbookView xWindow="735" yWindow="735" windowWidth="25290" windowHeight="12885" xr2:uid="{00000000-000D-0000-FFFF-FFFF00000000}"/>
  </bookViews>
  <sheets>
    <sheet name="PAP exécutant un PAG &quot;2011-17&quot;" sheetId="1" r:id="rId1"/>
    <sheet name="Feuil1" sheetId="4" r:id="rId2"/>
  </sheets>
  <definedNames>
    <definedName name="_xlnm.Print_Area" localSheetId="0">'PAP exécutant un PAG "2011-17"'!$A$1:$AK$73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23" i="1" l="1"/>
  <c r="AM26" i="1"/>
  <c r="AM25" i="1"/>
  <c r="AM24" i="1"/>
  <c r="AN26" i="1"/>
  <c r="AN25" i="1"/>
  <c r="AN24" i="1"/>
  <c r="AN23" i="1"/>
  <c r="AL24" i="1" l="1"/>
  <c r="AL25" i="1"/>
  <c r="AL26" i="1"/>
  <c r="AL27" i="1"/>
  <c r="AL28" i="1"/>
  <c r="AL23" i="1"/>
  <c r="F65" i="1" l="1"/>
  <c r="AM65" i="1" s="1"/>
  <c r="F75" i="1" l="1"/>
  <c r="M65" i="1"/>
  <c r="AF65" i="1"/>
  <c r="AA65" i="1"/>
  <c r="AA68" i="1" s="1"/>
  <c r="T65" i="1"/>
  <c r="T68" i="1" s="1"/>
  <c r="F77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M68" i="1" l="1"/>
  <c r="F76" i="1" s="1"/>
  <c r="F78" i="1"/>
  <c r="AF68" i="1"/>
  <c r="O77" i="1" s="1"/>
  <c r="O76" i="1"/>
  <c r="O75" i="1"/>
</calcChain>
</file>

<file path=xl/sharedStrings.xml><?xml version="1.0" encoding="utf-8"?>
<sst xmlns="http://schemas.openxmlformats.org/spreadsheetml/2006/main" count="387" uniqueCount="38">
  <si>
    <t>minimum</t>
  </si>
  <si>
    <t>maximum</t>
  </si>
  <si>
    <t>COS</t>
  </si>
  <si>
    <t>CSS</t>
  </si>
  <si>
    <t>Lot</t>
  </si>
  <si>
    <r>
      <t xml:space="preserve">surface construite brute </t>
    </r>
    <r>
      <rPr>
        <vertAlign val="superscript"/>
        <sz val="10"/>
        <rFont val="Arial"/>
        <family val="2"/>
      </rPr>
      <t>(2)</t>
    </r>
  </si>
  <si>
    <r>
      <t xml:space="preserve">surface d'emprise au sol </t>
    </r>
    <r>
      <rPr>
        <vertAlign val="superscript"/>
        <sz val="10"/>
        <rFont val="Arial"/>
        <family val="2"/>
      </rPr>
      <t>(2)</t>
    </r>
  </si>
  <si>
    <r>
      <t xml:space="preserve">surface de sol scellée </t>
    </r>
    <r>
      <rPr>
        <vertAlign val="superscript"/>
        <sz val="10"/>
        <rFont val="Arial"/>
        <family val="2"/>
      </rPr>
      <t>(2)</t>
    </r>
  </si>
  <si>
    <r>
      <t xml:space="preserve">nombre de logements </t>
    </r>
    <r>
      <rPr>
        <vertAlign val="superscript"/>
        <sz val="10"/>
        <rFont val="Arial"/>
        <family val="2"/>
      </rPr>
      <t>(2)</t>
    </r>
  </si>
  <si>
    <t>u.</t>
  </si>
  <si>
    <r>
      <t>m</t>
    </r>
    <r>
      <rPr>
        <i/>
        <vertAlign val="superscript"/>
        <sz val="10"/>
        <rFont val="Arial"/>
        <family val="2"/>
      </rPr>
      <t>2</t>
    </r>
  </si>
  <si>
    <r>
      <t>m</t>
    </r>
    <r>
      <rPr>
        <b/>
        <i/>
        <vertAlign val="superscript"/>
        <sz val="10"/>
        <rFont val="Arial"/>
        <family val="2"/>
      </rPr>
      <t>2</t>
    </r>
  </si>
  <si>
    <r>
      <t xml:space="preserve">DL </t>
    </r>
    <r>
      <rPr>
        <b/>
        <vertAlign val="superscript"/>
        <sz val="10"/>
        <rFont val="Arial Narrow"/>
        <family val="2"/>
      </rPr>
      <t>(2)</t>
    </r>
    <r>
      <rPr>
        <b/>
        <sz val="10"/>
        <rFont val="Arial Narrow"/>
        <family val="2"/>
      </rPr>
      <t xml:space="preserve">   </t>
    </r>
  </si>
  <si>
    <r>
      <t xml:space="preserve">COS </t>
    </r>
    <r>
      <rPr>
        <b/>
        <vertAlign val="superscript"/>
        <sz val="10"/>
        <rFont val="Arial Narrow"/>
        <family val="2"/>
      </rPr>
      <t>(2)</t>
    </r>
  </si>
  <si>
    <r>
      <t xml:space="preserve">CSS </t>
    </r>
    <r>
      <rPr>
        <b/>
        <vertAlign val="superscript"/>
        <sz val="10"/>
        <rFont val="Arial Narrow"/>
        <family val="2"/>
      </rPr>
      <t>(2)</t>
    </r>
  </si>
  <si>
    <t>Coefficients résultant du PAP</t>
  </si>
  <si>
    <t>/</t>
  </si>
  <si>
    <r>
      <t xml:space="preserve">CUS </t>
    </r>
    <r>
      <rPr>
        <b/>
        <vertAlign val="superscript"/>
        <sz val="10"/>
        <rFont val="Arial Narrow"/>
        <family val="2"/>
      </rPr>
      <t>(2)</t>
    </r>
    <r>
      <rPr>
        <b/>
        <sz val="10"/>
        <rFont val="Arial Narrow"/>
        <family val="2"/>
      </rPr>
      <t xml:space="preserve">   </t>
    </r>
  </si>
  <si>
    <r>
      <t>DL</t>
    </r>
    <r>
      <rPr>
        <b/>
        <sz val="10"/>
        <rFont val="Arial Narrow"/>
        <family val="2"/>
      </rPr>
      <t xml:space="preserve">   </t>
    </r>
  </si>
  <si>
    <r>
      <t>CUS</t>
    </r>
    <r>
      <rPr>
        <b/>
        <sz val="10"/>
        <rFont val="Arial Narrow"/>
        <family val="2"/>
      </rPr>
      <t xml:space="preserve">   </t>
    </r>
  </si>
  <si>
    <t>Annexe I : Tableau récapitulatif</t>
  </si>
  <si>
    <t>Degré d'utilisation du sol fixé dans le PAG pour la zone précitée</t>
  </si>
  <si>
    <t>Coefficients du PAG "mouture 2011"</t>
  </si>
  <si>
    <t>Surface du terrain à bâtir brut de la zone concernée</t>
  </si>
  <si>
    <t>ha</t>
  </si>
  <si>
    <t>Total</t>
  </si>
  <si>
    <t>(1) Le présent tableau est à établir pour chaque zone pour laquelle un même degré d'utilisation du sol est fixé moyennant des coefficients dans le plan d'aménagement général.</t>
  </si>
  <si>
    <t>Fiche 1 : Analyse de la conformité du PAP au PAG "mouture 2011" &amp; "mouture 2017"</t>
  </si>
  <si>
    <t xml:space="preserve">(2) Les valeurs sont à indiquer conformément au règlement grand-ducal du 29 juillet 2011 concernant le contenu du plan d'aménagement général d'une commune, </t>
  </si>
  <si>
    <r>
      <t xml:space="preserve">surface à bâtir nette </t>
    </r>
    <r>
      <rPr>
        <vertAlign val="superscript"/>
        <sz val="10"/>
        <rFont val="Arial"/>
        <family val="2"/>
      </rPr>
      <t>(2)</t>
    </r>
  </si>
  <si>
    <t xml:space="preserve">  respectivement au règlement grand-ducal du 8 mars 2017 concernant le contenu du plan d'aménagement général d'une commune.</t>
  </si>
  <si>
    <t>Observations :</t>
  </si>
  <si>
    <r>
      <t xml:space="preserve">Dénomination de la zone couverte par un même degré d'utilisation du sol </t>
    </r>
    <r>
      <rPr>
        <b/>
        <vertAlign val="superscript"/>
        <sz val="14"/>
        <rFont val="Arial Narrow"/>
        <family val="2"/>
      </rPr>
      <t>(1) :</t>
    </r>
  </si>
  <si>
    <t>Zone HAB-1</t>
  </si>
  <si>
    <t>Lots en are</t>
  </si>
  <si>
    <t>surface scellée</t>
  </si>
  <si>
    <t>50% de l'étage en retrait car toiture végét + 50% du carport car toiture végé + rampe + terrasse</t>
  </si>
  <si>
    <t>SCB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</si>
</sst>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 Narrow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vertAlign val="superscript"/>
      <sz val="10"/>
      <name val="Arial"/>
      <family val="2"/>
    </font>
    <font>
      <i/>
      <sz val="14"/>
      <name val="Arial Narrow"/>
      <family val="2"/>
    </font>
    <font>
      <b/>
      <i/>
      <sz val="14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 Narrow"/>
      <family val="2"/>
    </font>
    <font>
      <b/>
      <i/>
      <sz val="14"/>
      <name val="Arial Narrow"/>
      <family val="2"/>
    </font>
    <font>
      <b/>
      <sz val="22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4">
    <xf numFmtId="0" fontId="0" fillId="0" borderId="0" xfId="0"/>
    <xf numFmtId="49" fontId="4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/>
    <xf numFmtId="49" fontId="13" fillId="2" borderId="0" xfId="0" applyNumberFormat="1" applyFont="1" applyFill="1"/>
    <xf numFmtId="49" fontId="0" fillId="0" borderId="0" xfId="0" applyNumberFormat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left"/>
    </xf>
    <xf numFmtId="49" fontId="0" fillId="2" borderId="0" xfId="0" applyNumberFormat="1" applyFill="1" applyAlignment="1">
      <alignment horizontal="right"/>
    </xf>
    <xf numFmtId="49" fontId="9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right"/>
    </xf>
    <xf numFmtId="49" fontId="9" fillId="2" borderId="0" xfId="0" applyNumberFormat="1" applyFont="1" applyFill="1" applyAlignment="1">
      <alignment horizontal="right"/>
    </xf>
    <xf numFmtId="49" fontId="7" fillId="2" borderId="5" xfId="0" applyNumberFormat="1" applyFont="1" applyFill="1" applyBorder="1" applyAlignment="1">
      <alignment horizontal="center"/>
    </xf>
    <xf numFmtId="49" fontId="19" fillId="2" borderId="0" xfId="0" applyNumberFormat="1" applyFont="1" applyFill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49" fontId="4" fillId="2" borderId="5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5" fillId="2" borderId="0" xfId="0" applyNumberFormat="1" applyFont="1" applyFill="1"/>
    <xf numFmtId="49" fontId="20" fillId="2" borderId="0" xfId="0" applyNumberFormat="1" applyFont="1" applyFill="1" applyAlignment="1">
      <alignment horizontal="center"/>
    </xf>
    <xf numFmtId="49" fontId="4" fillId="2" borderId="6" xfId="0" applyNumberFormat="1" applyFont="1" applyFill="1" applyBorder="1"/>
    <xf numFmtId="49" fontId="3" fillId="2" borderId="0" xfId="0" applyNumberFormat="1" applyFont="1" applyFill="1"/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49" fontId="6" fillId="2" borderId="0" xfId="0" applyNumberFormat="1" applyFont="1" applyFill="1"/>
    <xf numFmtId="49" fontId="4" fillId="2" borderId="3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/>
    <xf numFmtId="49" fontId="14" fillId="2" borderId="2" xfId="0" applyNumberFormat="1" applyFont="1" applyFill="1" applyBorder="1"/>
    <xf numFmtId="49" fontId="4" fillId="2" borderId="2" xfId="0" applyNumberFormat="1" applyFont="1" applyFill="1" applyBorder="1"/>
    <xf numFmtId="49" fontId="5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/>
    <xf numFmtId="49" fontId="0" fillId="2" borderId="0" xfId="0" applyNumberFormat="1" applyFill="1"/>
    <xf numFmtId="49" fontId="4" fillId="2" borderId="5" xfId="0" applyNumberFormat="1" applyFont="1" applyFill="1" applyBorder="1"/>
    <xf numFmtId="49" fontId="8" fillId="2" borderId="1" xfId="0" applyNumberFormat="1" applyFont="1" applyFill="1" applyBorder="1"/>
    <xf numFmtId="49" fontId="4" fillId="2" borderId="1" xfId="0" applyNumberFormat="1" applyFont="1" applyFill="1" applyBorder="1"/>
    <xf numFmtId="49" fontId="6" fillId="2" borderId="0" xfId="0" applyNumberFormat="1" applyFont="1" applyFill="1" applyAlignment="1">
      <alignment horizontal="center"/>
    </xf>
    <xf numFmtId="49" fontId="5" fillId="2" borderId="1" xfId="0" applyNumberFormat="1" applyFont="1" applyFill="1" applyBorder="1"/>
    <xf numFmtId="49" fontId="4" fillId="2" borderId="7" xfId="0" applyNumberFormat="1" applyFont="1" applyFill="1" applyBorder="1"/>
    <xf numFmtId="49" fontId="5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/>
    <xf numFmtId="49" fontId="4" fillId="2" borderId="3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14" fillId="2" borderId="0" xfId="0" applyNumberFormat="1" applyFont="1" applyFill="1"/>
    <xf numFmtId="49" fontId="8" fillId="2" borderId="0" xfId="0" applyNumberFormat="1" applyFont="1" applyFill="1"/>
    <xf numFmtId="49" fontId="8" fillId="2" borderId="5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14" fillId="2" borderId="1" xfId="0" applyNumberFormat="1" applyFont="1" applyFill="1" applyBorder="1"/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center"/>
    </xf>
    <xf numFmtId="49" fontId="24" fillId="2" borderId="0" xfId="0" applyNumberFormat="1" applyFont="1" applyFill="1"/>
    <xf numFmtId="49" fontId="17" fillId="2" borderId="0" xfId="0" applyNumberFormat="1" applyFont="1" applyFill="1"/>
    <xf numFmtId="49" fontId="21" fillId="2" borderId="0" xfId="0" applyNumberFormat="1" applyFont="1" applyFill="1"/>
    <xf numFmtId="49" fontId="22" fillId="2" borderId="0" xfId="0" applyNumberFormat="1" applyFont="1" applyFill="1" applyAlignment="1">
      <alignment horizontal="center"/>
    </xf>
    <xf numFmtId="49" fontId="21" fillId="2" borderId="6" xfId="0" applyNumberFormat="1" applyFont="1" applyFill="1" applyBorder="1"/>
    <xf numFmtId="49" fontId="21" fillId="2" borderId="5" xfId="0" applyNumberFormat="1" applyFont="1" applyFill="1" applyBorder="1"/>
    <xf numFmtId="49" fontId="23" fillId="0" borderId="0" xfId="0" applyNumberFormat="1" applyFont="1"/>
    <xf numFmtId="49" fontId="22" fillId="2" borderId="0" xfId="0" applyNumberFormat="1" applyFont="1" applyFill="1"/>
    <xf numFmtId="49" fontId="23" fillId="2" borderId="0" xfId="0" applyNumberFormat="1" applyFont="1" applyFill="1"/>
    <xf numFmtId="49" fontId="18" fillId="2" borderId="0" xfId="0" applyNumberFormat="1" applyFont="1" applyFill="1"/>
    <xf numFmtId="49" fontId="26" fillId="2" borderId="0" xfId="0" applyNumberFormat="1" applyFont="1" applyFill="1"/>
    <xf numFmtId="49" fontId="27" fillId="2" borderId="0" xfId="0" applyNumberFormat="1" applyFont="1" applyFill="1"/>
    <xf numFmtId="49" fontId="17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1" fontId="11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1" fontId="14" fillId="2" borderId="0" xfId="0" applyNumberFormat="1" applyFont="1" applyFill="1" applyAlignment="1">
      <alignment horizontal="right"/>
    </xf>
    <xf numFmtId="1" fontId="11" fillId="2" borderId="0" xfId="0" applyNumberFormat="1" applyFont="1" applyFill="1"/>
    <xf numFmtId="1" fontId="0" fillId="2" borderId="0" xfId="0" applyNumberFormat="1" applyFill="1" applyAlignment="1">
      <alignment horizontal="center"/>
    </xf>
    <xf numFmtId="1" fontId="9" fillId="2" borderId="0" xfId="0" applyNumberFormat="1" applyFont="1" applyFill="1"/>
    <xf numFmtId="1" fontId="4" fillId="2" borderId="0" xfId="0" applyNumberFormat="1" applyFont="1" applyFill="1"/>
    <xf numFmtId="1" fontId="0" fillId="2" borderId="0" xfId="0" applyNumberFormat="1" applyFill="1"/>
    <xf numFmtId="1" fontId="8" fillId="2" borderId="0" xfId="0" applyNumberFormat="1" applyFont="1" applyFill="1" applyAlignment="1">
      <alignment horizontal="left"/>
    </xf>
    <xf numFmtId="1" fontId="14" fillId="2" borderId="0" xfId="0" applyNumberFormat="1" applyFont="1" applyFill="1"/>
    <xf numFmtId="1" fontId="11" fillId="2" borderId="0" xfId="0" applyNumberFormat="1" applyFont="1" applyFill="1" applyAlignment="1">
      <alignment horizontal="left"/>
    </xf>
    <xf numFmtId="1" fontId="13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5" fillId="2" borderId="0" xfId="0" applyNumberFormat="1" applyFont="1" applyFill="1"/>
    <xf numFmtId="1" fontId="19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2" fontId="13" fillId="2" borderId="0" xfId="0" applyNumberFormat="1" applyFont="1" applyFill="1" applyAlignment="1">
      <alignment horizontal="right"/>
    </xf>
    <xf numFmtId="2" fontId="8" fillId="2" borderId="0" xfId="0" applyNumberFormat="1" applyFont="1" applyFill="1"/>
    <xf numFmtId="2" fontId="4" fillId="2" borderId="0" xfId="0" applyNumberFormat="1" applyFont="1" applyFill="1"/>
    <xf numFmtId="2" fontId="11" fillId="2" borderId="0" xfId="0" applyNumberFormat="1" applyFont="1" applyFill="1"/>
    <xf numFmtId="2" fontId="11" fillId="2" borderId="0" xfId="0" applyNumberFormat="1" applyFont="1" applyFill="1" applyAlignment="1">
      <alignment horizontal="center"/>
    </xf>
    <xf numFmtId="2" fontId="9" fillId="2" borderId="0" xfId="0" applyNumberFormat="1" applyFont="1" applyFill="1"/>
    <xf numFmtId="2" fontId="5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20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right"/>
    </xf>
    <xf numFmtId="2" fontId="4" fillId="2" borderId="1" xfId="0" applyNumberFormat="1" applyFont="1" applyFill="1" applyBorder="1"/>
    <xf numFmtId="2" fontId="6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0" fillId="2" borderId="9" xfId="0" applyNumberFormat="1" applyFill="1" applyBorder="1" applyAlignment="1">
      <alignment horizontal="right"/>
    </xf>
    <xf numFmtId="3" fontId="13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/>
    <xf numFmtId="164" fontId="9" fillId="2" borderId="0" xfId="0" applyNumberFormat="1" applyFont="1" applyFill="1"/>
    <xf numFmtId="164" fontId="4" fillId="2" borderId="1" xfId="0" applyNumberFormat="1" applyFont="1" applyFill="1" applyBorder="1"/>
    <xf numFmtId="164" fontId="4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28" fillId="2" borderId="0" xfId="0" applyFont="1" applyFill="1"/>
    <xf numFmtId="4" fontId="0" fillId="2" borderId="9" xfId="0" applyNumberFormat="1" applyFill="1" applyBorder="1" applyAlignment="1">
      <alignment horizontal="right"/>
    </xf>
    <xf numFmtId="4" fontId="0" fillId="2" borderId="0" xfId="0" applyNumberFormat="1" applyFill="1" applyAlignment="1">
      <alignment horizontal="right"/>
    </xf>
    <xf numFmtId="4" fontId="8" fillId="2" borderId="0" xfId="0" applyNumberFormat="1" applyFont="1" applyFill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9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0" fillId="2" borderId="0" xfId="0" applyNumberFormat="1" applyFill="1"/>
    <xf numFmtId="2" fontId="8" fillId="2" borderId="1" xfId="0" applyNumberFormat="1" applyFont="1" applyFill="1" applyBorder="1" applyAlignment="1">
      <alignment horizontal="right"/>
    </xf>
    <xf numFmtId="2" fontId="22" fillId="2" borderId="0" xfId="0" applyNumberFormat="1" applyFont="1" applyFill="1"/>
    <xf numFmtId="2" fontId="3" fillId="2" borderId="0" xfId="0" applyNumberFormat="1" applyFont="1" applyFill="1"/>
    <xf numFmtId="2" fontId="21" fillId="2" borderId="0" xfId="0" applyNumberFormat="1" applyFont="1" applyFill="1"/>
    <xf numFmtId="2" fontId="7" fillId="2" borderId="0" xfId="0" applyNumberFormat="1" applyFont="1" applyFill="1" applyAlignment="1">
      <alignment horizontal="center"/>
    </xf>
    <xf numFmtId="0" fontId="22" fillId="2" borderId="0" xfId="0" applyFont="1" applyFill="1"/>
    <xf numFmtId="0" fontId="3" fillId="2" borderId="0" xfId="0" applyFont="1" applyFill="1"/>
    <xf numFmtId="0" fontId="21" fillId="2" borderId="0" xfId="0" applyFont="1" applyFill="1"/>
    <xf numFmtId="0" fontId="7" fillId="2" borderId="0" xfId="0" applyFont="1" applyFill="1" applyAlignment="1">
      <alignment horizontal="center"/>
    </xf>
    <xf numFmtId="1" fontId="0" fillId="0" borderId="0" xfId="0" applyNumberFormat="1" applyAlignment="1">
      <alignment horizontal="left"/>
    </xf>
    <xf numFmtId="2" fontId="8" fillId="2" borderId="1" xfId="0" applyNumberFormat="1" applyFont="1" applyFill="1" applyBorder="1"/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5" fontId="4" fillId="2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9" fontId="8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3" fontId="8" fillId="2" borderId="1" xfId="0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2" fontId="8" fillId="0" borderId="1" xfId="0" applyNumberFormat="1" applyFont="1" applyBorder="1"/>
    <xf numFmtId="0" fontId="0" fillId="0" borderId="1" xfId="0" applyBorder="1"/>
    <xf numFmtId="49" fontId="21" fillId="0" borderId="1" xfId="0" applyNumberFormat="1" applyFont="1" applyBorder="1"/>
    <xf numFmtId="0" fontId="8" fillId="0" borderId="1" xfId="0" applyFont="1" applyBorder="1"/>
  </cellXfs>
  <cellStyles count="3">
    <cellStyle name="Normal" xfId="0" builtinId="0"/>
    <cellStyle name="Normal 2" xfId="1" xr:uid="{56EA6111-FC06-4B3C-9C9B-8168B91DE6A0}"/>
    <cellStyle name="Normal 2 2" xfId="2" xr:uid="{1086310F-4F92-4B48-A888-E4ED1C0433D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7E7E7"/>
      <rgbColor rgb="00993366"/>
      <rgbColor rgb="00FFFFCC"/>
      <rgbColor rgb="00CCFFFF"/>
      <rgbColor rgb="00660066"/>
      <rgbColor rgb="00FF8080"/>
      <rgbColor rgb="000066CC"/>
      <rgbColor rgb="00CCCCFF"/>
      <rgbColor rgb="00CBCBCB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6"/>
  <sheetViews>
    <sheetView tabSelected="1" topLeftCell="A17" zoomScale="110" zoomScaleNormal="110" zoomScalePageLayoutView="30" workbookViewId="0">
      <selection activeCell="AA32" sqref="AA32"/>
    </sheetView>
  </sheetViews>
  <sheetFormatPr baseColWidth="10" defaultColWidth="11.42578125" defaultRowHeight="12.75" x14ac:dyDescent="0.2"/>
  <cols>
    <col min="1" max="1" width="1.42578125" style="23" customWidth="1"/>
    <col min="2" max="2" width="4.28515625" style="1" customWidth="1"/>
    <col min="3" max="3" width="1.28515625" style="1" customWidth="1"/>
    <col min="4" max="4" width="5.7109375" style="25" customWidth="1"/>
    <col min="5" max="5" width="1.42578125" style="23" customWidth="1"/>
    <col min="6" max="7" width="9.28515625" style="23" customWidth="1"/>
    <col min="8" max="8" width="4.28515625" style="26" customWidth="1"/>
    <col min="9" max="9" width="6.140625" style="25" bestFit="1" customWidth="1"/>
    <col min="10" max="10" width="1.42578125" style="23" customWidth="1"/>
    <col min="11" max="11" width="8.140625" style="23" customWidth="1"/>
    <col min="12" max="12" width="1.42578125" style="23" customWidth="1"/>
    <col min="13" max="13" width="8.140625" style="23" customWidth="1"/>
    <col min="14" max="14" width="0.85546875" style="23" customWidth="1"/>
    <col min="15" max="15" width="8.5703125" style="26" bestFit="1" customWidth="1"/>
    <col min="16" max="16" width="5.7109375" style="25" customWidth="1"/>
    <col min="17" max="17" width="1.42578125" style="23" customWidth="1"/>
    <col min="18" max="18" width="8.140625" style="23" customWidth="1"/>
    <col min="19" max="19" width="1.42578125" style="23" customWidth="1"/>
    <col min="20" max="20" width="8.140625" style="23" customWidth="1"/>
    <col min="21" max="21" width="0.7109375" style="23" customWidth="1"/>
    <col min="22" max="22" width="4.28515625" style="26" customWidth="1"/>
    <col min="23" max="23" width="5.7109375" style="25" customWidth="1"/>
    <col min="24" max="24" width="1.42578125" style="23" customWidth="1"/>
    <col min="25" max="25" width="8.140625" style="23" customWidth="1"/>
    <col min="26" max="26" width="1.42578125" style="23" customWidth="1"/>
    <col min="27" max="27" width="8.140625" style="23" customWidth="1"/>
    <col min="28" max="28" width="0.7109375" style="23" customWidth="1"/>
    <col min="29" max="29" width="4.28515625" style="26" customWidth="1"/>
    <col min="30" max="30" width="5.7109375" style="25" customWidth="1"/>
    <col min="31" max="31" width="1.42578125" style="23" customWidth="1"/>
    <col min="32" max="32" width="8.140625" style="23" customWidth="1"/>
    <col min="33" max="33" width="1.42578125" style="23" customWidth="1"/>
    <col min="34" max="34" width="8.140625" style="23" customWidth="1"/>
    <col min="35" max="35" width="0.7109375" style="23" customWidth="1"/>
    <col min="36" max="36" width="4.28515625" style="26" customWidth="1"/>
    <col min="37" max="37" width="1.42578125" style="23" customWidth="1"/>
    <col min="38" max="38" width="11.42578125" style="23"/>
    <col min="39" max="39" width="11.42578125" style="104"/>
    <col min="40" max="40" width="14.7109375" style="104" bestFit="1" customWidth="1"/>
    <col min="41" max="41" width="1.5703125" style="104" customWidth="1"/>
    <col min="42" max="42" width="11.42578125" style="133"/>
    <col min="43" max="16384" width="11.42578125" style="23"/>
  </cols>
  <sheetData>
    <row r="1" spans="1:42" ht="27" x14ac:dyDescent="0.35">
      <c r="A1" s="77" t="s">
        <v>20</v>
      </c>
    </row>
    <row r="3" spans="1:42" s="73" customFormat="1" ht="19.5" customHeight="1" x14ac:dyDescent="0.3">
      <c r="A3" s="69"/>
      <c r="B3" s="63" t="s">
        <v>32</v>
      </c>
      <c r="C3" s="63"/>
      <c r="D3" s="65"/>
      <c r="E3" s="74"/>
      <c r="F3" s="74"/>
      <c r="G3" s="74"/>
      <c r="H3" s="75"/>
      <c r="I3" s="65"/>
      <c r="O3" s="76"/>
      <c r="P3" s="69"/>
      <c r="U3" s="172" t="s">
        <v>33</v>
      </c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J3" s="76"/>
      <c r="AM3" s="147"/>
      <c r="AN3" s="147"/>
      <c r="AO3" s="147"/>
      <c r="AP3" s="151"/>
    </row>
    <row r="4" spans="1:42" s="29" customFormat="1" ht="15" customHeight="1" x14ac:dyDescent="0.2">
      <c r="A4" s="25"/>
      <c r="C4" s="2"/>
      <c r="D4" s="3"/>
      <c r="E4" s="4"/>
      <c r="F4" s="4"/>
      <c r="G4" s="4"/>
      <c r="H4" s="5"/>
      <c r="I4" s="3"/>
      <c r="O4" s="32"/>
      <c r="P4" s="25"/>
      <c r="V4" s="32"/>
      <c r="W4" s="25"/>
      <c r="AC4" s="32"/>
      <c r="AD4" s="25"/>
      <c r="AJ4" s="32"/>
      <c r="AM4" s="148"/>
      <c r="AN4" s="148"/>
      <c r="AO4" s="148"/>
      <c r="AP4" s="152"/>
    </row>
    <row r="5" spans="1:42" ht="7.5" customHeight="1" x14ac:dyDescent="0.2">
      <c r="A5" s="33"/>
      <c r="B5" s="8"/>
      <c r="C5" s="8"/>
      <c r="D5" s="34"/>
      <c r="E5" s="35"/>
      <c r="F5" s="35"/>
      <c r="G5" s="35"/>
      <c r="H5" s="36"/>
      <c r="I5" s="34"/>
      <c r="J5" s="37"/>
      <c r="K5" s="37"/>
      <c r="L5" s="37"/>
      <c r="M5" s="37"/>
      <c r="N5" s="37"/>
      <c r="O5" s="38"/>
      <c r="P5" s="39"/>
      <c r="Q5" s="37"/>
      <c r="R5" s="37"/>
      <c r="S5" s="37"/>
      <c r="T5" s="37"/>
      <c r="U5" s="37"/>
      <c r="V5" s="38"/>
      <c r="W5" s="39"/>
      <c r="X5" s="37"/>
      <c r="Y5" s="37"/>
      <c r="Z5" s="37"/>
      <c r="AA5" s="37"/>
      <c r="AB5" s="37"/>
      <c r="AC5" s="38"/>
      <c r="AD5" s="39"/>
      <c r="AE5" s="37"/>
      <c r="AF5" s="37"/>
      <c r="AG5" s="37"/>
      <c r="AH5" s="37"/>
      <c r="AI5" s="37"/>
      <c r="AJ5" s="38"/>
      <c r="AK5" s="40"/>
    </row>
    <row r="6" spans="1:42" s="68" customFormat="1" ht="18" x14ac:dyDescent="0.25">
      <c r="A6" s="62"/>
      <c r="B6" s="63" t="s">
        <v>21</v>
      </c>
      <c r="C6" s="64"/>
      <c r="D6" s="65"/>
      <c r="E6" s="66"/>
      <c r="F6" s="66"/>
      <c r="G6" s="66"/>
      <c r="H6" s="67"/>
      <c r="I6" s="65"/>
      <c r="O6" s="67"/>
      <c r="P6" s="69"/>
      <c r="V6" s="67"/>
      <c r="W6" s="69"/>
      <c r="AC6" s="67"/>
      <c r="AD6" s="69"/>
      <c r="AJ6" s="67"/>
      <c r="AK6" s="70"/>
      <c r="AM6" s="149"/>
      <c r="AN6" s="149"/>
      <c r="AO6" s="149"/>
      <c r="AP6" s="153"/>
    </row>
    <row r="7" spans="1:42" x14ac:dyDescent="0.2">
      <c r="A7" s="24"/>
      <c r="AK7" s="28"/>
    </row>
    <row r="8" spans="1:42" x14ac:dyDescent="0.2">
      <c r="A8" s="24"/>
      <c r="K8" s="18" t="s">
        <v>0</v>
      </c>
      <c r="L8" s="18"/>
      <c r="M8" s="18" t="s">
        <v>1</v>
      </c>
      <c r="N8" s="18"/>
      <c r="O8" s="18"/>
      <c r="P8" s="27"/>
      <c r="Q8" s="18"/>
      <c r="R8" s="18" t="s">
        <v>0</v>
      </c>
      <c r="S8" s="18"/>
      <c r="T8" s="18" t="s">
        <v>1</v>
      </c>
      <c r="U8" s="18"/>
      <c r="V8" s="18"/>
      <c r="W8" s="27"/>
      <c r="X8" s="18"/>
      <c r="Y8" s="18" t="s">
        <v>0</v>
      </c>
      <c r="Z8" s="18"/>
      <c r="AA8" s="18" t="s">
        <v>1</v>
      </c>
      <c r="AB8" s="18"/>
      <c r="AC8" s="18"/>
      <c r="AD8" s="27"/>
      <c r="AE8" s="18"/>
      <c r="AF8" s="18"/>
      <c r="AG8" s="18" t="s">
        <v>1</v>
      </c>
      <c r="AK8" s="28"/>
    </row>
    <row r="9" spans="1:42" x14ac:dyDescent="0.2">
      <c r="A9" s="24"/>
      <c r="K9" s="18"/>
      <c r="L9" s="18"/>
      <c r="M9" s="18"/>
      <c r="N9" s="18"/>
      <c r="O9" s="18"/>
      <c r="P9" s="27"/>
      <c r="Q9" s="18"/>
      <c r="R9" s="18"/>
      <c r="S9" s="18"/>
      <c r="T9" s="18"/>
      <c r="U9" s="18"/>
      <c r="V9" s="18"/>
      <c r="W9" s="27"/>
      <c r="X9" s="18"/>
      <c r="Y9" s="18"/>
      <c r="Z9" s="18"/>
      <c r="AA9" s="18"/>
      <c r="AB9" s="18"/>
      <c r="AC9" s="18"/>
      <c r="AD9" s="27"/>
      <c r="AE9" s="18"/>
      <c r="AF9" s="18"/>
      <c r="AG9" s="18"/>
      <c r="AH9" s="18"/>
      <c r="AI9" s="18"/>
      <c r="AK9" s="28"/>
    </row>
    <row r="10" spans="1:42" x14ac:dyDescent="0.2">
      <c r="A10" s="42"/>
      <c r="B10" s="1" t="s">
        <v>22</v>
      </c>
      <c r="I10" s="25" t="s">
        <v>18</v>
      </c>
      <c r="J10" s="9"/>
      <c r="K10" s="156">
        <v>0</v>
      </c>
      <c r="L10" s="100" t="s">
        <v>16</v>
      </c>
      <c r="M10" s="101">
        <v>25</v>
      </c>
      <c r="O10" s="45"/>
      <c r="P10" s="25" t="s">
        <v>19</v>
      </c>
      <c r="Q10" s="25"/>
      <c r="R10" s="156">
        <v>0</v>
      </c>
      <c r="S10" s="107" t="s">
        <v>16</v>
      </c>
      <c r="T10" s="113">
        <v>0.65</v>
      </c>
      <c r="U10" s="104"/>
      <c r="V10" s="114"/>
      <c r="W10" s="109" t="s">
        <v>2</v>
      </c>
      <c r="X10" s="109"/>
      <c r="Y10" s="146"/>
      <c r="Z10" s="107" t="s">
        <v>16</v>
      </c>
      <c r="AA10" s="113">
        <v>0.35</v>
      </c>
      <c r="AB10" s="104"/>
      <c r="AC10" s="114"/>
      <c r="AD10" s="109" t="s">
        <v>3</v>
      </c>
      <c r="AE10" s="104"/>
      <c r="AF10" s="170">
        <v>0.65</v>
      </c>
      <c r="AG10" s="171"/>
      <c r="AH10" s="171"/>
      <c r="AJ10" s="11"/>
      <c r="AK10" s="28"/>
    </row>
    <row r="11" spans="1:42" ht="6" customHeight="1" x14ac:dyDescent="0.2">
      <c r="A11" s="42"/>
      <c r="AK11" s="28"/>
    </row>
    <row r="12" spans="1:42" ht="6" customHeight="1" x14ac:dyDescent="0.2">
      <c r="A12" s="42"/>
      <c r="AK12" s="28"/>
    </row>
    <row r="13" spans="1:42" x14ac:dyDescent="0.2">
      <c r="A13" s="42"/>
      <c r="B13" s="2" t="s">
        <v>23</v>
      </c>
      <c r="D13" s="6"/>
      <c r="H13" s="23"/>
      <c r="I13" s="23"/>
      <c r="J13" s="26"/>
      <c r="K13" s="125">
        <v>0.27018399999999998</v>
      </c>
      <c r="M13" s="22" t="s">
        <v>24</v>
      </c>
      <c r="N13" s="22"/>
      <c r="O13" s="23"/>
      <c r="P13" s="29"/>
      <c r="AK13" s="28"/>
    </row>
    <row r="14" spans="1:42" ht="7.5" customHeight="1" x14ac:dyDescent="0.2">
      <c r="A14" s="47"/>
      <c r="B14" s="7"/>
      <c r="C14" s="7"/>
      <c r="D14" s="31"/>
      <c r="E14" s="44"/>
      <c r="F14" s="44"/>
      <c r="G14" s="44"/>
      <c r="H14" s="48"/>
      <c r="I14" s="30"/>
      <c r="J14" s="44"/>
      <c r="K14" s="44"/>
      <c r="L14" s="44"/>
      <c r="M14" s="44"/>
      <c r="N14" s="44"/>
      <c r="O14" s="46"/>
      <c r="P14" s="31"/>
      <c r="Q14" s="44"/>
      <c r="R14" s="44"/>
      <c r="S14" s="44"/>
      <c r="T14" s="44"/>
      <c r="U14" s="44"/>
      <c r="V14" s="46"/>
      <c r="W14" s="31"/>
      <c r="X14" s="44"/>
      <c r="Y14" s="44"/>
      <c r="Z14" s="44"/>
      <c r="AA14" s="44"/>
      <c r="AB14" s="44"/>
      <c r="AC14" s="46"/>
      <c r="AD14" s="31"/>
      <c r="AE14" s="44"/>
      <c r="AF14" s="44"/>
      <c r="AG14" s="44"/>
      <c r="AH14" s="44"/>
      <c r="AI14" s="44"/>
      <c r="AJ14" s="46"/>
      <c r="AK14" s="49"/>
    </row>
    <row r="15" spans="1:42" ht="6.75" customHeight="1" x14ac:dyDescent="0.2">
      <c r="H15" s="79"/>
      <c r="I15" s="29"/>
    </row>
    <row r="16" spans="1:42" ht="4.5" customHeight="1" x14ac:dyDescent="0.25">
      <c r="B16" s="78"/>
      <c r="H16" s="79"/>
      <c r="I16" s="29"/>
    </row>
    <row r="17" spans="1:42" ht="7.5" customHeight="1" x14ac:dyDescent="0.2">
      <c r="A17" s="50"/>
      <c r="B17" s="8"/>
      <c r="C17" s="8"/>
      <c r="D17" s="39"/>
      <c r="E17" s="37"/>
      <c r="F17" s="37"/>
      <c r="G17" s="37"/>
      <c r="H17" s="51"/>
      <c r="I17" s="52"/>
      <c r="J17" s="37"/>
      <c r="K17" s="37"/>
      <c r="L17" s="37"/>
      <c r="M17" s="37"/>
      <c r="N17" s="37"/>
      <c r="O17" s="38"/>
      <c r="P17" s="39"/>
      <c r="Q17" s="37"/>
      <c r="R17" s="37"/>
      <c r="S17" s="37"/>
      <c r="T17" s="37"/>
      <c r="U17" s="37"/>
      <c r="V17" s="38"/>
      <c r="W17" s="39"/>
      <c r="X17" s="37"/>
      <c r="Y17" s="37"/>
      <c r="Z17" s="37"/>
      <c r="AA17" s="37"/>
      <c r="AB17" s="37"/>
      <c r="AC17" s="38"/>
      <c r="AD17" s="39"/>
      <c r="AE17" s="37"/>
      <c r="AF17" s="37"/>
      <c r="AG17" s="37"/>
      <c r="AH17" s="37"/>
      <c r="AI17" s="37"/>
      <c r="AJ17" s="38"/>
      <c r="AK17" s="40"/>
    </row>
    <row r="18" spans="1:42" s="68" customFormat="1" ht="18" x14ac:dyDescent="0.25">
      <c r="A18" s="71"/>
      <c r="B18" s="63" t="s">
        <v>27</v>
      </c>
      <c r="C18" s="63"/>
      <c r="D18" s="72"/>
      <c r="E18" s="72"/>
      <c r="F18" s="72"/>
      <c r="G18" s="72"/>
      <c r="H18" s="72"/>
      <c r="I18" s="73"/>
      <c r="O18" s="67"/>
      <c r="P18" s="69"/>
      <c r="V18" s="67"/>
      <c r="W18" s="69"/>
      <c r="AC18" s="67"/>
      <c r="AD18" s="69"/>
      <c r="AJ18" s="67"/>
      <c r="AK18" s="70"/>
      <c r="AM18" s="149"/>
      <c r="AN18" s="149"/>
      <c r="AO18" s="149"/>
      <c r="AP18" s="153"/>
    </row>
    <row r="19" spans="1:42" ht="12.75" customHeight="1" x14ac:dyDescent="0.2">
      <c r="A19" s="42"/>
      <c r="B19" s="23"/>
      <c r="C19" s="23"/>
      <c r="D19" s="9"/>
      <c r="E19" s="10"/>
      <c r="F19" s="10"/>
      <c r="G19" s="10"/>
      <c r="H19" s="11"/>
      <c r="I19" s="9"/>
      <c r="J19" s="10"/>
      <c r="K19" s="10"/>
      <c r="L19" s="10"/>
      <c r="M19" s="10"/>
      <c r="N19" s="10"/>
      <c r="O19" s="11"/>
      <c r="P19" s="9"/>
      <c r="Q19" s="10"/>
      <c r="R19" s="10"/>
      <c r="S19" s="10"/>
      <c r="T19" s="10"/>
      <c r="U19" s="10"/>
      <c r="V19" s="11"/>
      <c r="W19" s="9"/>
      <c r="X19" s="10"/>
      <c r="Y19" s="10"/>
      <c r="Z19" s="10"/>
      <c r="AA19" s="10"/>
      <c r="AB19" s="10"/>
      <c r="AC19" s="11"/>
      <c r="AD19" s="9"/>
      <c r="AE19" s="10"/>
      <c r="AF19" s="10"/>
      <c r="AG19" s="10"/>
      <c r="AH19" s="10"/>
      <c r="AI19" s="10"/>
      <c r="AK19" s="28"/>
    </row>
    <row r="20" spans="1:42" ht="18.75" customHeight="1" x14ac:dyDescent="0.2">
      <c r="A20" s="42"/>
      <c r="C20" s="23"/>
      <c r="E20" s="13"/>
      <c r="F20" s="163" t="s">
        <v>29</v>
      </c>
      <c r="G20" s="164"/>
      <c r="H20" s="164"/>
      <c r="J20" s="13"/>
      <c r="K20" s="13"/>
      <c r="L20" s="14" t="s">
        <v>8</v>
      </c>
      <c r="M20" s="13"/>
      <c r="N20" s="13"/>
      <c r="O20" s="11"/>
      <c r="Q20" s="13"/>
      <c r="R20" s="13"/>
      <c r="S20" s="80" t="s">
        <v>5</v>
      </c>
      <c r="T20" s="13"/>
      <c r="U20" s="13"/>
      <c r="V20" s="15"/>
      <c r="X20" s="13"/>
      <c r="Y20" s="13"/>
      <c r="Z20" s="14" t="s">
        <v>6</v>
      </c>
      <c r="AA20" s="13"/>
      <c r="AB20" s="13"/>
      <c r="AC20" s="15"/>
      <c r="AE20" s="16"/>
      <c r="AF20" s="16"/>
      <c r="AG20" s="80" t="s">
        <v>7</v>
      </c>
      <c r="AH20" s="16"/>
      <c r="AI20" s="16"/>
      <c r="AJ20" s="53"/>
      <c r="AK20" s="28"/>
    </row>
    <row r="21" spans="1:42" ht="6.75" customHeight="1" x14ac:dyDescent="0.2">
      <c r="A21" s="42"/>
      <c r="C21" s="12"/>
      <c r="D21" s="3"/>
      <c r="E21" s="54"/>
      <c r="F21" s="54"/>
      <c r="G21" s="54"/>
      <c r="H21" s="53"/>
      <c r="I21" s="3"/>
      <c r="J21" s="41"/>
      <c r="K21" s="41"/>
      <c r="L21" s="41"/>
      <c r="M21" s="41"/>
      <c r="N21" s="41"/>
      <c r="O21" s="53"/>
      <c r="P21" s="3"/>
      <c r="Q21" s="41"/>
      <c r="R21" s="41"/>
      <c r="S21" s="41"/>
      <c r="T21" s="41"/>
      <c r="U21" s="41"/>
      <c r="V21" s="53"/>
      <c r="W21" s="3"/>
      <c r="X21" s="41"/>
      <c r="Y21" s="41"/>
      <c r="Z21" s="41"/>
      <c r="AA21" s="41"/>
      <c r="AB21" s="41"/>
      <c r="AC21" s="53"/>
      <c r="AD21" s="3"/>
      <c r="AE21" s="41"/>
      <c r="AF21" s="41"/>
      <c r="AG21" s="41"/>
      <c r="AH21" s="41"/>
      <c r="AI21" s="41"/>
      <c r="AJ21" s="53"/>
      <c r="AK21" s="28"/>
    </row>
    <row r="22" spans="1:42" s="20" customFormat="1" ht="13.5" x14ac:dyDescent="0.25">
      <c r="A22" s="17"/>
      <c r="B22" s="12" t="s">
        <v>4</v>
      </c>
      <c r="C22" s="18"/>
      <c r="D22" s="27"/>
      <c r="E22" s="18"/>
      <c r="F22" s="18"/>
      <c r="G22" s="18"/>
      <c r="H22" s="18"/>
      <c r="I22" s="27"/>
      <c r="J22" s="18"/>
      <c r="K22" s="18" t="s">
        <v>0</v>
      </c>
      <c r="L22" s="18"/>
      <c r="M22" s="18" t="s">
        <v>1</v>
      </c>
      <c r="N22" s="18"/>
      <c r="O22" s="18"/>
      <c r="P22" s="27"/>
      <c r="Q22" s="18"/>
      <c r="R22" s="18" t="s">
        <v>0</v>
      </c>
      <c r="S22" s="18"/>
      <c r="T22" s="18" t="s">
        <v>1</v>
      </c>
      <c r="U22" s="18"/>
      <c r="V22" s="18"/>
      <c r="W22" s="27"/>
      <c r="X22" s="18"/>
      <c r="Y22" s="18" t="s">
        <v>0</v>
      </c>
      <c r="Z22" s="18"/>
      <c r="AA22" s="18" t="s">
        <v>1</v>
      </c>
      <c r="AB22" s="18"/>
      <c r="AC22" s="18"/>
      <c r="AD22" s="27"/>
      <c r="AE22" s="18"/>
      <c r="AF22" s="18"/>
      <c r="AG22" s="18" t="s">
        <v>1</v>
      </c>
      <c r="AJ22" s="18"/>
      <c r="AK22" s="19"/>
      <c r="AL22" s="150" t="s">
        <v>34</v>
      </c>
      <c r="AM22" s="20" t="s">
        <v>37</v>
      </c>
      <c r="AN22" s="20" t="s">
        <v>35</v>
      </c>
      <c r="AP22" s="154"/>
    </row>
    <row r="23" spans="1:42" ht="18.75" customHeight="1" x14ac:dyDescent="0.2">
      <c r="A23" s="42"/>
      <c r="B23" s="12">
        <v>1</v>
      </c>
      <c r="C23" s="12"/>
      <c r="D23" s="3"/>
      <c r="E23" s="54"/>
      <c r="F23" s="160">
        <v>657</v>
      </c>
      <c r="G23" s="160"/>
      <c r="H23" s="115" t="s">
        <v>10</v>
      </c>
      <c r="I23" s="116"/>
      <c r="J23" s="117"/>
      <c r="K23" s="118"/>
      <c r="L23" s="119" t="s">
        <v>16</v>
      </c>
      <c r="M23" s="158">
        <v>3</v>
      </c>
      <c r="N23" s="121"/>
      <c r="O23" s="115" t="s">
        <v>9</v>
      </c>
      <c r="P23" s="116"/>
      <c r="Q23" s="122"/>
      <c r="R23" s="141"/>
      <c r="S23" s="142" t="s">
        <v>16</v>
      </c>
      <c r="T23" s="157">
        <v>540</v>
      </c>
      <c r="U23" s="143"/>
      <c r="V23" s="115" t="s">
        <v>10</v>
      </c>
      <c r="W23" s="116"/>
      <c r="X23" s="117"/>
      <c r="Y23" s="141"/>
      <c r="Z23" s="142" t="s">
        <v>16</v>
      </c>
      <c r="AA23" s="157">
        <v>25</v>
      </c>
      <c r="AB23" s="143"/>
      <c r="AC23" s="115" t="s">
        <v>10</v>
      </c>
      <c r="AD23" s="116"/>
      <c r="AE23" s="117"/>
      <c r="AF23" s="160">
        <v>220</v>
      </c>
      <c r="AG23" s="160"/>
      <c r="AH23" s="160"/>
      <c r="AI23" s="144"/>
      <c r="AJ23" s="15" t="s">
        <v>10</v>
      </c>
      <c r="AK23" s="28"/>
      <c r="AL23" s="104">
        <f t="shared" ref="AL23:AL28" si="0">F23/100</f>
        <v>6.57</v>
      </c>
      <c r="AM23" s="104">
        <f>192*2.8</f>
        <v>537.59999999999991</v>
      </c>
      <c r="AN23" s="104">
        <f>((190*0.8)/2)+(75/2)+55+20</f>
        <v>188.5</v>
      </c>
      <c r="AP23" s="104" t="s">
        <v>36</v>
      </c>
    </row>
    <row r="24" spans="1:42" ht="18.75" customHeight="1" x14ac:dyDescent="0.2">
      <c r="A24" s="42"/>
      <c r="B24" s="81">
        <f>B23+1</f>
        <v>2</v>
      </c>
      <c r="C24" s="81"/>
      <c r="D24" s="82"/>
      <c r="E24" s="83"/>
      <c r="F24" s="160">
        <v>337</v>
      </c>
      <c r="G24" s="160"/>
      <c r="H24" s="115" t="s">
        <v>10</v>
      </c>
      <c r="I24" s="116"/>
      <c r="J24" s="117"/>
      <c r="K24" s="118"/>
      <c r="L24" s="119" t="s">
        <v>16</v>
      </c>
      <c r="M24" s="158">
        <v>1</v>
      </c>
      <c r="N24" s="121"/>
      <c r="O24" s="115" t="s">
        <v>9</v>
      </c>
      <c r="P24" s="116"/>
      <c r="Q24" s="122"/>
      <c r="R24" s="141"/>
      <c r="S24" s="142" t="s">
        <v>16</v>
      </c>
      <c r="T24" s="157">
        <v>320</v>
      </c>
      <c r="U24" s="143"/>
      <c r="V24" s="115" t="s">
        <v>10</v>
      </c>
      <c r="W24" s="116"/>
      <c r="X24" s="117"/>
      <c r="Y24" s="141"/>
      <c r="Z24" s="142" t="s">
        <v>16</v>
      </c>
      <c r="AA24" s="157">
        <v>15</v>
      </c>
      <c r="AB24" s="143"/>
      <c r="AC24" s="115" t="s">
        <v>10</v>
      </c>
      <c r="AD24" s="116"/>
      <c r="AE24" s="117"/>
      <c r="AF24" s="160">
        <v>155</v>
      </c>
      <c r="AG24" s="160"/>
      <c r="AH24" s="160"/>
      <c r="AI24" s="144"/>
      <c r="AJ24" s="15" t="s">
        <v>10</v>
      </c>
      <c r="AK24" s="28"/>
      <c r="AL24" s="104">
        <f t="shared" si="0"/>
        <v>3.37</v>
      </c>
      <c r="AM24" s="104">
        <f>114*2.8</f>
        <v>319.2</v>
      </c>
      <c r="AN24" s="104">
        <f>((114*0.8)/2)+(45/2)+30</f>
        <v>98.1</v>
      </c>
    </row>
    <row r="25" spans="1:42" ht="18.75" customHeight="1" x14ac:dyDescent="0.2">
      <c r="A25" s="42"/>
      <c r="B25" s="81">
        <f t="shared" ref="B25:B62" si="1">B24+1</f>
        <v>3</v>
      </c>
      <c r="C25" s="81"/>
      <c r="D25" s="82"/>
      <c r="E25" s="83"/>
      <c r="F25" s="160">
        <v>348</v>
      </c>
      <c r="G25" s="160"/>
      <c r="H25" s="115" t="s">
        <v>10</v>
      </c>
      <c r="I25" s="116"/>
      <c r="J25" s="117"/>
      <c r="K25" s="118"/>
      <c r="L25" s="119" t="s">
        <v>16</v>
      </c>
      <c r="M25" s="158">
        <v>1</v>
      </c>
      <c r="N25" s="121"/>
      <c r="O25" s="115" t="s">
        <v>9</v>
      </c>
      <c r="P25" s="116"/>
      <c r="Q25" s="122"/>
      <c r="R25" s="141"/>
      <c r="S25" s="142" t="s">
        <v>16</v>
      </c>
      <c r="T25" s="157">
        <v>320</v>
      </c>
      <c r="U25" s="143"/>
      <c r="V25" s="115" t="s">
        <v>10</v>
      </c>
      <c r="W25" s="116"/>
      <c r="X25" s="117"/>
      <c r="Y25" s="141"/>
      <c r="Z25" s="142" t="s">
        <v>16</v>
      </c>
      <c r="AA25" s="157">
        <v>15</v>
      </c>
      <c r="AB25" s="143"/>
      <c r="AC25" s="115" t="s">
        <v>10</v>
      </c>
      <c r="AD25" s="116"/>
      <c r="AE25" s="117"/>
      <c r="AF25" s="160">
        <v>155</v>
      </c>
      <c r="AG25" s="160"/>
      <c r="AH25" s="160"/>
      <c r="AI25" s="144"/>
      <c r="AJ25" s="15" t="s">
        <v>10</v>
      </c>
      <c r="AK25" s="28"/>
      <c r="AL25" s="104">
        <f t="shared" si="0"/>
        <v>3.48</v>
      </c>
      <c r="AM25" s="104">
        <f>114*2.8</f>
        <v>319.2</v>
      </c>
      <c r="AN25" s="104">
        <f>((114*0.8)/2)+(45/2)+30</f>
        <v>98.1</v>
      </c>
    </row>
    <row r="26" spans="1:42" ht="18.75" customHeight="1" x14ac:dyDescent="0.2">
      <c r="A26" s="42"/>
      <c r="B26" s="155">
        <f t="shared" si="1"/>
        <v>4</v>
      </c>
      <c r="C26" s="81"/>
      <c r="D26" s="82"/>
      <c r="E26" s="83"/>
      <c r="F26" s="160">
        <v>445</v>
      </c>
      <c r="G26" s="160"/>
      <c r="H26" s="115" t="s">
        <v>10</v>
      </c>
      <c r="I26" s="116"/>
      <c r="J26" s="117"/>
      <c r="K26" s="118"/>
      <c r="L26" s="119" t="s">
        <v>16</v>
      </c>
      <c r="M26" s="158">
        <v>1</v>
      </c>
      <c r="N26" s="121"/>
      <c r="O26" s="115" t="s">
        <v>9</v>
      </c>
      <c r="P26" s="116"/>
      <c r="Q26" s="122"/>
      <c r="R26" s="141"/>
      <c r="S26" s="142" t="s">
        <v>16</v>
      </c>
      <c r="T26" s="157">
        <v>315</v>
      </c>
      <c r="U26" s="143"/>
      <c r="V26" s="115" t="s">
        <v>10</v>
      </c>
      <c r="W26" s="116"/>
      <c r="X26" s="117"/>
      <c r="Y26" s="141"/>
      <c r="Z26" s="142" t="s">
        <v>16</v>
      </c>
      <c r="AA26" s="157">
        <v>15</v>
      </c>
      <c r="AB26" s="143"/>
      <c r="AC26" s="115" t="s">
        <v>10</v>
      </c>
      <c r="AD26" s="116"/>
      <c r="AE26" s="117"/>
      <c r="AF26" s="160">
        <v>140</v>
      </c>
      <c r="AG26" s="160"/>
      <c r="AH26" s="160"/>
      <c r="AI26" s="144"/>
      <c r="AJ26" s="15" t="s">
        <v>10</v>
      </c>
      <c r="AK26" s="28"/>
      <c r="AL26" s="104">
        <f t="shared" si="0"/>
        <v>4.45</v>
      </c>
      <c r="AM26" s="104">
        <f>112*2.8</f>
        <v>313.59999999999997</v>
      </c>
      <c r="AN26" s="104">
        <f>((110*0.8)/2)+(45/2)+25</f>
        <v>91.5</v>
      </c>
    </row>
    <row r="27" spans="1:42" ht="18.75" customHeight="1" x14ac:dyDescent="0.2">
      <c r="A27" s="42"/>
      <c r="B27" s="155">
        <f t="shared" si="1"/>
        <v>5</v>
      </c>
      <c r="C27" s="81"/>
      <c r="D27" s="82"/>
      <c r="E27" s="83"/>
      <c r="F27" s="160">
        <v>123</v>
      </c>
      <c r="G27" s="160"/>
      <c r="H27" s="115" t="s">
        <v>10</v>
      </c>
      <c r="I27" s="116"/>
      <c r="J27" s="117"/>
      <c r="K27" s="118"/>
      <c r="L27" s="119" t="s">
        <v>16</v>
      </c>
      <c r="M27" s="158">
        <v>0</v>
      </c>
      <c r="N27" s="121"/>
      <c r="O27" s="115" t="s">
        <v>9</v>
      </c>
      <c r="P27" s="116"/>
      <c r="Q27" s="122"/>
      <c r="R27" s="141"/>
      <c r="S27" s="142" t="s">
        <v>16</v>
      </c>
      <c r="T27" s="157">
        <v>0</v>
      </c>
      <c r="U27" s="143"/>
      <c r="V27" s="115" t="s">
        <v>10</v>
      </c>
      <c r="W27" s="116"/>
      <c r="X27" s="117"/>
      <c r="Y27" s="141"/>
      <c r="Z27" s="142" t="s">
        <v>16</v>
      </c>
      <c r="AA27" s="157">
        <v>0</v>
      </c>
      <c r="AB27" s="143"/>
      <c r="AC27" s="115" t="s">
        <v>10</v>
      </c>
      <c r="AD27" s="116"/>
      <c r="AE27" s="117"/>
      <c r="AF27" s="160">
        <v>0</v>
      </c>
      <c r="AG27" s="160"/>
      <c r="AH27" s="160"/>
      <c r="AI27" s="144"/>
      <c r="AJ27" s="15" t="s">
        <v>10</v>
      </c>
      <c r="AK27" s="28"/>
      <c r="AL27" s="104">
        <f t="shared" si="0"/>
        <v>1.23</v>
      </c>
    </row>
    <row r="28" spans="1:42" ht="18.75" customHeight="1" x14ac:dyDescent="0.2">
      <c r="A28" s="42"/>
      <c r="B28" s="81">
        <f t="shared" si="1"/>
        <v>6</v>
      </c>
      <c r="C28" s="81"/>
      <c r="D28" s="82"/>
      <c r="E28" s="83"/>
      <c r="F28" s="160">
        <v>42.61</v>
      </c>
      <c r="G28" s="160"/>
      <c r="H28" s="115" t="s">
        <v>10</v>
      </c>
      <c r="I28" s="116"/>
      <c r="J28" s="117"/>
      <c r="K28" s="118"/>
      <c r="L28" s="119" t="s">
        <v>16</v>
      </c>
      <c r="M28" s="158">
        <v>0</v>
      </c>
      <c r="N28" s="121"/>
      <c r="O28" s="115" t="s">
        <v>9</v>
      </c>
      <c r="P28" s="116"/>
      <c r="Q28" s="122"/>
      <c r="R28" s="141"/>
      <c r="S28" s="142" t="s">
        <v>16</v>
      </c>
      <c r="T28" s="157">
        <v>7</v>
      </c>
      <c r="U28" s="143"/>
      <c r="V28" s="115" t="s">
        <v>10</v>
      </c>
      <c r="W28" s="116"/>
      <c r="X28" s="117"/>
      <c r="Y28" s="141"/>
      <c r="Z28" s="142" t="s">
        <v>16</v>
      </c>
      <c r="AA28" s="157">
        <v>7</v>
      </c>
      <c r="AB28" s="143"/>
      <c r="AC28" s="115" t="s">
        <v>10</v>
      </c>
      <c r="AD28" s="116"/>
      <c r="AE28" s="117"/>
      <c r="AF28" s="160">
        <v>42.61</v>
      </c>
      <c r="AG28" s="160"/>
      <c r="AH28" s="160"/>
      <c r="AI28" s="144"/>
      <c r="AJ28" s="15" t="s">
        <v>10</v>
      </c>
      <c r="AK28" s="28"/>
      <c r="AL28" s="104">
        <f t="shared" si="0"/>
        <v>0.42609999999999998</v>
      </c>
    </row>
    <row r="29" spans="1:42" ht="18.75" customHeight="1" x14ac:dyDescent="0.2">
      <c r="A29" s="42"/>
      <c r="B29" s="81">
        <f t="shared" si="1"/>
        <v>7</v>
      </c>
      <c r="C29" s="81"/>
      <c r="D29" s="82"/>
      <c r="E29" s="83"/>
      <c r="F29" s="161"/>
      <c r="G29" s="160"/>
      <c r="H29" s="115" t="s">
        <v>10</v>
      </c>
      <c r="I29" s="116"/>
      <c r="J29" s="117"/>
      <c r="K29" s="118"/>
      <c r="L29" s="119" t="s">
        <v>16</v>
      </c>
      <c r="M29" s="120"/>
      <c r="N29" s="121"/>
      <c r="O29" s="115" t="s">
        <v>9</v>
      </c>
      <c r="P29" s="116"/>
      <c r="Q29" s="122"/>
      <c r="R29" s="141"/>
      <c r="S29" s="142" t="s">
        <v>16</v>
      </c>
      <c r="T29" s="125"/>
      <c r="U29" s="143"/>
      <c r="V29" s="115" t="s">
        <v>10</v>
      </c>
      <c r="W29" s="116"/>
      <c r="X29" s="117"/>
      <c r="Y29" s="141"/>
      <c r="Z29" s="142" t="s">
        <v>16</v>
      </c>
      <c r="AA29" s="125"/>
      <c r="AB29" s="143"/>
      <c r="AC29" s="115" t="s">
        <v>10</v>
      </c>
      <c r="AD29" s="116"/>
      <c r="AE29" s="117"/>
      <c r="AF29" s="161"/>
      <c r="AG29" s="162"/>
      <c r="AH29" s="162"/>
      <c r="AI29" s="144"/>
      <c r="AJ29" s="15" t="s">
        <v>10</v>
      </c>
      <c r="AK29" s="28"/>
    </row>
    <row r="30" spans="1:42" ht="18.75" customHeight="1" x14ac:dyDescent="0.2">
      <c r="A30" s="42"/>
      <c r="B30" s="81">
        <f t="shared" si="1"/>
        <v>8</v>
      </c>
      <c r="C30" s="81"/>
      <c r="D30" s="82"/>
      <c r="E30" s="83"/>
      <c r="F30" s="161"/>
      <c r="G30" s="160"/>
      <c r="H30" s="115" t="s">
        <v>10</v>
      </c>
      <c r="I30" s="116"/>
      <c r="J30" s="117"/>
      <c r="K30" s="118"/>
      <c r="L30" s="119" t="s">
        <v>16</v>
      </c>
      <c r="M30" s="120"/>
      <c r="N30" s="121"/>
      <c r="O30" s="115" t="s">
        <v>9</v>
      </c>
      <c r="P30" s="116"/>
      <c r="Q30" s="122"/>
      <c r="R30" s="141"/>
      <c r="S30" s="142" t="s">
        <v>16</v>
      </c>
      <c r="T30" s="125"/>
      <c r="U30" s="143"/>
      <c r="V30" s="115" t="s">
        <v>10</v>
      </c>
      <c r="W30" s="116"/>
      <c r="X30" s="117"/>
      <c r="Y30" s="141"/>
      <c r="Z30" s="142" t="s">
        <v>16</v>
      </c>
      <c r="AA30" s="125"/>
      <c r="AB30" s="143"/>
      <c r="AC30" s="115" t="s">
        <v>10</v>
      </c>
      <c r="AD30" s="116"/>
      <c r="AE30" s="117"/>
      <c r="AF30" s="161"/>
      <c r="AG30" s="162"/>
      <c r="AH30" s="162"/>
      <c r="AI30" s="144"/>
      <c r="AJ30" s="15" t="s">
        <v>10</v>
      </c>
      <c r="AK30" s="28"/>
    </row>
    <row r="31" spans="1:42" ht="18.75" customHeight="1" x14ac:dyDescent="0.2">
      <c r="A31" s="42"/>
      <c r="B31" s="81">
        <f t="shared" si="1"/>
        <v>9</v>
      </c>
      <c r="C31" s="81"/>
      <c r="D31" s="82"/>
      <c r="E31" s="83"/>
      <c r="F31" s="161"/>
      <c r="G31" s="160"/>
      <c r="H31" s="115" t="s">
        <v>10</v>
      </c>
      <c r="I31" s="116"/>
      <c r="J31" s="117"/>
      <c r="K31" s="118"/>
      <c r="L31" s="119" t="s">
        <v>16</v>
      </c>
      <c r="M31" s="120"/>
      <c r="N31" s="121"/>
      <c r="O31" s="115" t="s">
        <v>9</v>
      </c>
      <c r="P31" s="116"/>
      <c r="Q31" s="122"/>
      <c r="R31" s="141"/>
      <c r="S31" s="142" t="s">
        <v>16</v>
      </c>
      <c r="T31" s="125"/>
      <c r="U31" s="143"/>
      <c r="V31" s="115" t="s">
        <v>10</v>
      </c>
      <c r="W31" s="116"/>
      <c r="X31" s="117"/>
      <c r="Y31" s="141"/>
      <c r="Z31" s="142" t="s">
        <v>16</v>
      </c>
      <c r="AA31" s="125"/>
      <c r="AB31" s="143"/>
      <c r="AC31" s="115" t="s">
        <v>10</v>
      </c>
      <c r="AD31" s="116"/>
      <c r="AE31" s="117"/>
      <c r="AF31" s="161"/>
      <c r="AG31" s="162"/>
      <c r="AH31" s="162"/>
      <c r="AI31" s="144"/>
      <c r="AJ31" s="15" t="s">
        <v>10</v>
      </c>
      <c r="AK31" s="28"/>
    </row>
    <row r="32" spans="1:42" ht="18.75" customHeight="1" x14ac:dyDescent="0.2">
      <c r="A32" s="42"/>
      <c r="B32" s="81">
        <f t="shared" si="1"/>
        <v>10</v>
      </c>
      <c r="C32" s="81"/>
      <c r="D32" s="82"/>
      <c r="E32" s="83"/>
      <c r="F32" s="161"/>
      <c r="G32" s="160"/>
      <c r="H32" s="115" t="s">
        <v>10</v>
      </c>
      <c r="I32" s="116"/>
      <c r="J32" s="117"/>
      <c r="K32" s="118"/>
      <c r="L32" s="119" t="s">
        <v>16</v>
      </c>
      <c r="M32" s="120"/>
      <c r="N32" s="121"/>
      <c r="O32" s="115" t="s">
        <v>9</v>
      </c>
      <c r="P32" s="116"/>
      <c r="Q32" s="122"/>
      <c r="R32" s="141"/>
      <c r="S32" s="142" t="s">
        <v>16</v>
      </c>
      <c r="T32" s="125"/>
      <c r="U32" s="143"/>
      <c r="V32" s="115" t="s">
        <v>10</v>
      </c>
      <c r="W32" s="116"/>
      <c r="X32" s="117"/>
      <c r="Y32" s="141"/>
      <c r="Z32" s="142" t="s">
        <v>16</v>
      </c>
      <c r="AA32" s="125"/>
      <c r="AB32" s="143"/>
      <c r="AC32" s="115" t="s">
        <v>10</v>
      </c>
      <c r="AD32" s="116"/>
      <c r="AE32" s="117"/>
      <c r="AF32" s="161"/>
      <c r="AG32" s="162"/>
      <c r="AH32" s="162"/>
      <c r="AI32" s="144"/>
      <c r="AJ32" s="15" t="s">
        <v>10</v>
      </c>
      <c r="AK32" s="28"/>
    </row>
    <row r="33" spans="1:37" ht="18.75" customHeight="1" x14ac:dyDescent="0.2">
      <c r="A33" s="42"/>
      <c r="B33" s="81">
        <f t="shared" si="1"/>
        <v>11</v>
      </c>
      <c r="C33" s="81"/>
      <c r="D33" s="82"/>
      <c r="E33" s="83"/>
      <c r="F33" s="161"/>
      <c r="G33" s="160"/>
      <c r="H33" s="115" t="s">
        <v>10</v>
      </c>
      <c r="I33" s="116"/>
      <c r="J33" s="117"/>
      <c r="K33" s="118"/>
      <c r="L33" s="119" t="s">
        <v>16</v>
      </c>
      <c r="M33" s="120"/>
      <c r="N33" s="121"/>
      <c r="O33" s="115" t="s">
        <v>9</v>
      </c>
      <c r="P33" s="116"/>
      <c r="Q33" s="122"/>
      <c r="R33" s="141"/>
      <c r="S33" s="142" t="s">
        <v>16</v>
      </c>
      <c r="T33" s="125"/>
      <c r="U33" s="143"/>
      <c r="V33" s="115" t="s">
        <v>10</v>
      </c>
      <c r="W33" s="116"/>
      <c r="X33" s="117"/>
      <c r="Y33" s="141"/>
      <c r="Z33" s="142" t="s">
        <v>16</v>
      </c>
      <c r="AA33" s="125"/>
      <c r="AB33" s="143"/>
      <c r="AC33" s="115" t="s">
        <v>10</v>
      </c>
      <c r="AD33" s="116"/>
      <c r="AE33" s="117"/>
      <c r="AF33" s="161"/>
      <c r="AG33" s="162"/>
      <c r="AH33" s="162"/>
      <c r="AI33" s="144"/>
      <c r="AJ33" s="15" t="s">
        <v>10</v>
      </c>
      <c r="AK33" s="28"/>
    </row>
    <row r="34" spans="1:37" ht="18.75" customHeight="1" x14ac:dyDescent="0.2">
      <c r="A34" s="42"/>
      <c r="B34" s="81">
        <f t="shared" si="1"/>
        <v>12</v>
      </c>
      <c r="C34" s="81"/>
      <c r="D34" s="82"/>
      <c r="E34" s="83"/>
      <c r="F34" s="161"/>
      <c r="G34" s="160"/>
      <c r="H34" s="115" t="s">
        <v>10</v>
      </c>
      <c r="I34" s="116"/>
      <c r="J34" s="117"/>
      <c r="K34" s="118"/>
      <c r="L34" s="119" t="s">
        <v>16</v>
      </c>
      <c r="M34" s="120"/>
      <c r="N34" s="121"/>
      <c r="O34" s="115" t="s">
        <v>9</v>
      </c>
      <c r="P34" s="116"/>
      <c r="Q34" s="122"/>
      <c r="R34" s="141"/>
      <c r="S34" s="142" t="s">
        <v>16</v>
      </c>
      <c r="T34" s="125"/>
      <c r="U34" s="143"/>
      <c r="V34" s="115" t="s">
        <v>10</v>
      </c>
      <c r="W34" s="116"/>
      <c r="X34" s="117"/>
      <c r="Y34" s="141"/>
      <c r="Z34" s="142" t="s">
        <v>16</v>
      </c>
      <c r="AA34" s="125"/>
      <c r="AB34" s="143"/>
      <c r="AC34" s="115" t="s">
        <v>10</v>
      </c>
      <c r="AD34" s="116"/>
      <c r="AE34" s="117"/>
      <c r="AF34" s="161"/>
      <c r="AG34" s="162"/>
      <c r="AH34" s="162"/>
      <c r="AI34" s="144"/>
      <c r="AJ34" s="15" t="s">
        <v>10</v>
      </c>
      <c r="AK34" s="28"/>
    </row>
    <row r="35" spans="1:37" ht="18.75" customHeight="1" x14ac:dyDescent="0.2">
      <c r="A35" s="42"/>
      <c r="B35" s="81">
        <f t="shared" si="1"/>
        <v>13</v>
      </c>
      <c r="C35" s="81"/>
      <c r="D35" s="82"/>
      <c r="E35" s="83"/>
      <c r="F35" s="161"/>
      <c r="G35" s="162"/>
      <c r="H35" s="115" t="s">
        <v>10</v>
      </c>
      <c r="I35" s="116"/>
      <c r="J35" s="117"/>
      <c r="K35" s="118"/>
      <c r="L35" s="119" t="s">
        <v>16</v>
      </c>
      <c r="M35" s="120"/>
      <c r="N35" s="121"/>
      <c r="O35" s="115" t="s">
        <v>9</v>
      </c>
      <c r="P35" s="116"/>
      <c r="Q35" s="122"/>
      <c r="R35" s="141"/>
      <c r="S35" s="142" t="s">
        <v>16</v>
      </c>
      <c r="T35" s="125"/>
      <c r="U35" s="143"/>
      <c r="V35" s="115" t="s">
        <v>10</v>
      </c>
      <c r="W35" s="116"/>
      <c r="X35" s="117"/>
      <c r="Y35" s="141"/>
      <c r="Z35" s="142" t="s">
        <v>16</v>
      </c>
      <c r="AA35" s="125"/>
      <c r="AB35" s="143"/>
      <c r="AC35" s="115" t="s">
        <v>10</v>
      </c>
      <c r="AD35" s="116"/>
      <c r="AE35" s="117"/>
      <c r="AF35" s="161"/>
      <c r="AG35" s="162"/>
      <c r="AH35" s="162"/>
      <c r="AI35" s="144"/>
      <c r="AJ35" s="15" t="s">
        <v>10</v>
      </c>
      <c r="AK35" s="28"/>
    </row>
    <row r="36" spans="1:37" ht="18.75" customHeight="1" x14ac:dyDescent="0.2">
      <c r="A36" s="42"/>
      <c r="B36" s="81">
        <f t="shared" si="1"/>
        <v>14</v>
      </c>
      <c r="C36" s="81"/>
      <c r="D36" s="82"/>
      <c r="E36" s="83"/>
      <c r="F36" s="161"/>
      <c r="G36" s="162"/>
      <c r="H36" s="115" t="s">
        <v>10</v>
      </c>
      <c r="I36" s="116"/>
      <c r="J36" s="117"/>
      <c r="K36" s="118"/>
      <c r="L36" s="119" t="s">
        <v>16</v>
      </c>
      <c r="M36" s="120"/>
      <c r="N36" s="121"/>
      <c r="O36" s="115" t="s">
        <v>9</v>
      </c>
      <c r="P36" s="116"/>
      <c r="Q36" s="122"/>
      <c r="R36" s="141"/>
      <c r="S36" s="142" t="s">
        <v>16</v>
      </c>
      <c r="T36" s="125"/>
      <c r="U36" s="143"/>
      <c r="V36" s="115" t="s">
        <v>10</v>
      </c>
      <c r="W36" s="116"/>
      <c r="X36" s="117"/>
      <c r="Y36" s="141"/>
      <c r="Z36" s="142" t="s">
        <v>16</v>
      </c>
      <c r="AA36" s="125"/>
      <c r="AB36" s="143"/>
      <c r="AC36" s="115" t="s">
        <v>10</v>
      </c>
      <c r="AD36" s="116"/>
      <c r="AE36" s="117"/>
      <c r="AF36" s="161"/>
      <c r="AG36" s="162"/>
      <c r="AH36" s="162"/>
      <c r="AI36" s="144"/>
      <c r="AJ36" s="15" t="s">
        <v>10</v>
      </c>
      <c r="AK36" s="28"/>
    </row>
    <row r="37" spans="1:37" ht="18.75" customHeight="1" x14ac:dyDescent="0.2">
      <c r="A37" s="42"/>
      <c r="B37" s="81">
        <f t="shared" si="1"/>
        <v>15</v>
      </c>
      <c r="C37" s="81"/>
      <c r="D37" s="82"/>
      <c r="E37" s="83"/>
      <c r="F37" s="161"/>
      <c r="G37" s="162"/>
      <c r="H37" s="115" t="s">
        <v>10</v>
      </c>
      <c r="I37" s="116"/>
      <c r="J37" s="117"/>
      <c r="K37" s="118"/>
      <c r="L37" s="119" t="s">
        <v>16</v>
      </c>
      <c r="M37" s="120"/>
      <c r="N37" s="121"/>
      <c r="O37" s="115" t="s">
        <v>9</v>
      </c>
      <c r="P37" s="116"/>
      <c r="Q37" s="122"/>
      <c r="R37" s="141"/>
      <c r="S37" s="142" t="s">
        <v>16</v>
      </c>
      <c r="T37" s="125"/>
      <c r="U37" s="143"/>
      <c r="V37" s="115" t="s">
        <v>10</v>
      </c>
      <c r="W37" s="116"/>
      <c r="X37" s="117"/>
      <c r="Y37" s="141"/>
      <c r="Z37" s="142" t="s">
        <v>16</v>
      </c>
      <c r="AA37" s="125"/>
      <c r="AB37" s="143"/>
      <c r="AC37" s="115" t="s">
        <v>10</v>
      </c>
      <c r="AD37" s="116"/>
      <c r="AE37" s="117"/>
      <c r="AF37" s="161"/>
      <c r="AG37" s="162"/>
      <c r="AH37" s="162"/>
      <c r="AI37" s="144"/>
      <c r="AJ37" s="15" t="s">
        <v>10</v>
      </c>
      <c r="AK37" s="28"/>
    </row>
    <row r="38" spans="1:37" ht="18.75" customHeight="1" x14ac:dyDescent="0.2">
      <c r="A38" s="42"/>
      <c r="B38" s="81">
        <f t="shared" si="1"/>
        <v>16</v>
      </c>
      <c r="C38" s="81"/>
      <c r="D38" s="82"/>
      <c r="E38" s="83"/>
      <c r="F38" s="161"/>
      <c r="G38" s="162"/>
      <c r="H38" s="115" t="s">
        <v>10</v>
      </c>
      <c r="I38" s="116"/>
      <c r="J38" s="117"/>
      <c r="K38" s="118"/>
      <c r="L38" s="119" t="s">
        <v>16</v>
      </c>
      <c r="M38" s="120"/>
      <c r="N38" s="121"/>
      <c r="O38" s="115" t="s">
        <v>9</v>
      </c>
      <c r="P38" s="116"/>
      <c r="Q38" s="122"/>
      <c r="R38" s="141"/>
      <c r="S38" s="142" t="s">
        <v>16</v>
      </c>
      <c r="T38" s="125"/>
      <c r="U38" s="143"/>
      <c r="V38" s="115" t="s">
        <v>10</v>
      </c>
      <c r="W38" s="116"/>
      <c r="X38" s="117"/>
      <c r="Y38" s="141"/>
      <c r="Z38" s="142" t="s">
        <v>16</v>
      </c>
      <c r="AA38" s="125"/>
      <c r="AB38" s="143"/>
      <c r="AC38" s="115" t="s">
        <v>10</v>
      </c>
      <c r="AD38" s="116"/>
      <c r="AE38" s="117"/>
      <c r="AF38" s="161"/>
      <c r="AG38" s="162"/>
      <c r="AH38" s="162"/>
      <c r="AI38" s="144"/>
      <c r="AJ38" s="15" t="s">
        <v>10</v>
      </c>
      <c r="AK38" s="28"/>
    </row>
    <row r="39" spans="1:37" ht="18.75" customHeight="1" x14ac:dyDescent="0.2">
      <c r="A39" s="42"/>
      <c r="B39" s="81">
        <f t="shared" si="1"/>
        <v>17</v>
      </c>
      <c r="C39" s="81"/>
      <c r="D39" s="82"/>
      <c r="E39" s="83"/>
      <c r="F39" s="161"/>
      <c r="G39" s="162"/>
      <c r="H39" s="115" t="s">
        <v>10</v>
      </c>
      <c r="I39" s="116"/>
      <c r="J39" s="117"/>
      <c r="K39" s="118"/>
      <c r="L39" s="119" t="s">
        <v>16</v>
      </c>
      <c r="M39" s="120"/>
      <c r="N39" s="121"/>
      <c r="O39" s="115" t="s">
        <v>9</v>
      </c>
      <c r="P39" s="116"/>
      <c r="Q39" s="122"/>
      <c r="R39" s="141"/>
      <c r="S39" s="142" t="s">
        <v>16</v>
      </c>
      <c r="T39" s="125"/>
      <c r="U39" s="143"/>
      <c r="V39" s="115" t="s">
        <v>10</v>
      </c>
      <c r="W39" s="116"/>
      <c r="X39" s="117"/>
      <c r="Y39" s="141"/>
      <c r="Z39" s="142" t="s">
        <v>16</v>
      </c>
      <c r="AA39" s="125"/>
      <c r="AB39" s="143"/>
      <c r="AC39" s="115" t="s">
        <v>10</v>
      </c>
      <c r="AD39" s="116"/>
      <c r="AE39" s="117"/>
      <c r="AF39" s="161"/>
      <c r="AG39" s="162"/>
      <c r="AH39" s="162"/>
      <c r="AI39" s="144"/>
      <c r="AJ39" s="15" t="s">
        <v>10</v>
      </c>
      <c r="AK39" s="28"/>
    </row>
    <row r="40" spans="1:37" ht="18.75" customHeight="1" x14ac:dyDescent="0.2">
      <c r="A40" s="42"/>
      <c r="B40" s="81">
        <f t="shared" si="1"/>
        <v>18</v>
      </c>
      <c r="C40" s="81"/>
      <c r="D40" s="82"/>
      <c r="E40" s="83"/>
      <c r="F40" s="161"/>
      <c r="G40" s="162"/>
      <c r="H40" s="115" t="s">
        <v>10</v>
      </c>
      <c r="I40" s="116"/>
      <c r="J40" s="117"/>
      <c r="K40" s="118"/>
      <c r="L40" s="119" t="s">
        <v>16</v>
      </c>
      <c r="M40" s="120"/>
      <c r="N40" s="121"/>
      <c r="O40" s="115" t="s">
        <v>9</v>
      </c>
      <c r="P40" s="116"/>
      <c r="Q40" s="122"/>
      <c r="R40" s="141"/>
      <c r="S40" s="142" t="s">
        <v>16</v>
      </c>
      <c r="T40" s="125"/>
      <c r="U40" s="143"/>
      <c r="V40" s="115" t="s">
        <v>10</v>
      </c>
      <c r="W40" s="116"/>
      <c r="X40" s="117"/>
      <c r="Y40" s="141"/>
      <c r="Z40" s="142" t="s">
        <v>16</v>
      </c>
      <c r="AA40" s="125"/>
      <c r="AB40" s="143"/>
      <c r="AC40" s="115" t="s">
        <v>10</v>
      </c>
      <c r="AD40" s="116"/>
      <c r="AE40" s="117"/>
      <c r="AF40" s="161"/>
      <c r="AG40" s="162"/>
      <c r="AH40" s="162"/>
      <c r="AI40" s="144"/>
      <c r="AJ40" s="15" t="s">
        <v>10</v>
      </c>
      <c r="AK40" s="28"/>
    </row>
    <row r="41" spans="1:37" ht="18.75" customHeight="1" x14ac:dyDescent="0.2">
      <c r="A41" s="42"/>
      <c r="B41" s="81">
        <f t="shared" si="1"/>
        <v>19</v>
      </c>
      <c r="C41" s="81"/>
      <c r="D41" s="82"/>
      <c r="E41" s="83"/>
      <c r="F41" s="161"/>
      <c r="G41" s="162"/>
      <c r="H41" s="115" t="s">
        <v>10</v>
      </c>
      <c r="I41" s="116"/>
      <c r="J41" s="117"/>
      <c r="K41" s="118"/>
      <c r="L41" s="119" t="s">
        <v>16</v>
      </c>
      <c r="M41" s="120"/>
      <c r="N41" s="121"/>
      <c r="O41" s="115" t="s">
        <v>9</v>
      </c>
      <c r="P41" s="116"/>
      <c r="Q41" s="122"/>
      <c r="R41" s="141"/>
      <c r="S41" s="142" t="s">
        <v>16</v>
      </c>
      <c r="T41" s="125"/>
      <c r="U41" s="143"/>
      <c r="V41" s="115" t="s">
        <v>10</v>
      </c>
      <c r="W41" s="116"/>
      <c r="X41" s="117"/>
      <c r="Y41" s="141"/>
      <c r="Z41" s="142" t="s">
        <v>16</v>
      </c>
      <c r="AA41" s="125"/>
      <c r="AB41" s="143"/>
      <c r="AC41" s="115" t="s">
        <v>10</v>
      </c>
      <c r="AD41" s="116"/>
      <c r="AE41" s="117"/>
      <c r="AF41" s="161"/>
      <c r="AG41" s="162"/>
      <c r="AH41" s="162"/>
      <c r="AI41" s="144"/>
      <c r="AJ41" s="15" t="s">
        <v>10</v>
      </c>
      <c r="AK41" s="28"/>
    </row>
    <row r="42" spans="1:37" ht="18.75" customHeight="1" x14ac:dyDescent="0.2">
      <c r="A42" s="42"/>
      <c r="B42" s="81">
        <f t="shared" si="1"/>
        <v>20</v>
      </c>
      <c r="C42" s="81"/>
      <c r="D42" s="82"/>
      <c r="E42" s="83"/>
      <c r="F42" s="161"/>
      <c r="G42" s="162"/>
      <c r="H42" s="115" t="s">
        <v>10</v>
      </c>
      <c r="I42" s="116"/>
      <c r="J42" s="117"/>
      <c r="K42" s="118"/>
      <c r="L42" s="119" t="s">
        <v>16</v>
      </c>
      <c r="M42" s="120"/>
      <c r="N42" s="121"/>
      <c r="O42" s="115" t="s">
        <v>9</v>
      </c>
      <c r="P42" s="116"/>
      <c r="Q42" s="122"/>
      <c r="R42" s="141"/>
      <c r="S42" s="142" t="s">
        <v>16</v>
      </c>
      <c r="T42" s="125"/>
      <c r="U42" s="143"/>
      <c r="V42" s="115" t="s">
        <v>10</v>
      </c>
      <c r="W42" s="116"/>
      <c r="X42" s="117"/>
      <c r="Y42" s="141"/>
      <c r="Z42" s="142" t="s">
        <v>16</v>
      </c>
      <c r="AA42" s="125"/>
      <c r="AB42" s="143"/>
      <c r="AC42" s="115" t="s">
        <v>10</v>
      </c>
      <c r="AD42" s="116"/>
      <c r="AE42" s="117"/>
      <c r="AF42" s="161"/>
      <c r="AG42" s="162"/>
      <c r="AH42" s="162"/>
      <c r="AI42" s="144"/>
      <c r="AJ42" s="15" t="s">
        <v>10</v>
      </c>
      <c r="AK42" s="28"/>
    </row>
    <row r="43" spans="1:37" ht="18.75" customHeight="1" x14ac:dyDescent="0.2">
      <c r="A43" s="42"/>
      <c r="B43" s="81">
        <f t="shared" si="1"/>
        <v>21</v>
      </c>
      <c r="C43" s="81"/>
      <c r="D43" s="82"/>
      <c r="E43" s="83"/>
      <c r="F43" s="161"/>
      <c r="G43" s="162"/>
      <c r="H43" s="115" t="s">
        <v>10</v>
      </c>
      <c r="I43" s="116"/>
      <c r="J43" s="117"/>
      <c r="K43" s="118"/>
      <c r="L43" s="119" t="s">
        <v>16</v>
      </c>
      <c r="M43" s="120"/>
      <c r="N43" s="121"/>
      <c r="O43" s="115" t="s">
        <v>9</v>
      </c>
      <c r="P43" s="116"/>
      <c r="Q43" s="122"/>
      <c r="R43" s="141"/>
      <c r="S43" s="142" t="s">
        <v>16</v>
      </c>
      <c r="T43" s="125"/>
      <c r="U43" s="143"/>
      <c r="V43" s="115" t="s">
        <v>10</v>
      </c>
      <c r="W43" s="116"/>
      <c r="X43" s="117"/>
      <c r="Y43" s="141"/>
      <c r="Z43" s="142" t="s">
        <v>16</v>
      </c>
      <c r="AA43" s="125"/>
      <c r="AB43" s="143"/>
      <c r="AC43" s="115" t="s">
        <v>10</v>
      </c>
      <c r="AD43" s="116"/>
      <c r="AE43" s="117"/>
      <c r="AF43" s="161"/>
      <c r="AG43" s="162"/>
      <c r="AH43" s="162"/>
      <c r="AI43" s="144"/>
      <c r="AJ43" s="15" t="s">
        <v>10</v>
      </c>
      <c r="AK43" s="28"/>
    </row>
    <row r="44" spans="1:37" ht="18.75" customHeight="1" x14ac:dyDescent="0.2">
      <c r="A44" s="42"/>
      <c r="B44" s="81">
        <f t="shared" si="1"/>
        <v>22</v>
      </c>
      <c r="C44" s="81"/>
      <c r="D44" s="82"/>
      <c r="E44" s="83"/>
      <c r="F44" s="161"/>
      <c r="G44" s="162"/>
      <c r="H44" s="115" t="s">
        <v>10</v>
      </c>
      <c r="I44" s="116"/>
      <c r="J44" s="117"/>
      <c r="K44" s="118"/>
      <c r="L44" s="119" t="s">
        <v>16</v>
      </c>
      <c r="M44" s="120"/>
      <c r="N44" s="121"/>
      <c r="O44" s="115" t="s">
        <v>9</v>
      </c>
      <c r="P44" s="116"/>
      <c r="Q44" s="122"/>
      <c r="R44" s="141"/>
      <c r="S44" s="142" t="s">
        <v>16</v>
      </c>
      <c r="T44" s="125"/>
      <c r="U44" s="143"/>
      <c r="V44" s="115" t="s">
        <v>10</v>
      </c>
      <c r="W44" s="116"/>
      <c r="X44" s="117"/>
      <c r="Y44" s="141"/>
      <c r="Z44" s="142" t="s">
        <v>16</v>
      </c>
      <c r="AA44" s="125"/>
      <c r="AB44" s="143"/>
      <c r="AC44" s="115" t="s">
        <v>10</v>
      </c>
      <c r="AD44" s="116"/>
      <c r="AE44" s="117"/>
      <c r="AF44" s="161"/>
      <c r="AG44" s="162"/>
      <c r="AH44" s="162"/>
      <c r="AI44" s="144"/>
      <c r="AJ44" s="15" t="s">
        <v>10</v>
      </c>
      <c r="AK44" s="28"/>
    </row>
    <row r="45" spans="1:37" ht="18.75" customHeight="1" x14ac:dyDescent="0.2">
      <c r="A45" s="42"/>
      <c r="B45" s="81">
        <f t="shared" si="1"/>
        <v>23</v>
      </c>
      <c r="C45" s="81"/>
      <c r="D45" s="82"/>
      <c r="E45" s="83"/>
      <c r="F45" s="161"/>
      <c r="G45" s="162"/>
      <c r="H45" s="115" t="s">
        <v>10</v>
      </c>
      <c r="I45" s="116"/>
      <c r="J45" s="117"/>
      <c r="K45" s="118"/>
      <c r="L45" s="119" t="s">
        <v>16</v>
      </c>
      <c r="M45" s="120"/>
      <c r="N45" s="121"/>
      <c r="O45" s="115" t="s">
        <v>9</v>
      </c>
      <c r="P45" s="116"/>
      <c r="Q45" s="122"/>
      <c r="R45" s="141"/>
      <c r="S45" s="142" t="s">
        <v>16</v>
      </c>
      <c r="T45" s="125"/>
      <c r="U45" s="143"/>
      <c r="V45" s="115" t="s">
        <v>10</v>
      </c>
      <c r="W45" s="116"/>
      <c r="X45" s="117"/>
      <c r="Y45" s="141"/>
      <c r="Z45" s="142" t="s">
        <v>16</v>
      </c>
      <c r="AA45" s="125"/>
      <c r="AB45" s="143"/>
      <c r="AC45" s="115" t="s">
        <v>10</v>
      </c>
      <c r="AD45" s="116"/>
      <c r="AE45" s="117"/>
      <c r="AF45" s="161"/>
      <c r="AG45" s="162"/>
      <c r="AH45" s="162"/>
      <c r="AI45" s="144"/>
      <c r="AJ45" s="15" t="s">
        <v>10</v>
      </c>
      <c r="AK45" s="28"/>
    </row>
    <row r="46" spans="1:37" ht="18.75" customHeight="1" x14ac:dyDescent="0.2">
      <c r="A46" s="42"/>
      <c r="B46" s="81">
        <f t="shared" si="1"/>
        <v>24</v>
      </c>
      <c r="C46" s="81"/>
      <c r="D46" s="82"/>
      <c r="E46" s="83"/>
      <c r="F46" s="161"/>
      <c r="G46" s="162"/>
      <c r="H46" s="115" t="s">
        <v>10</v>
      </c>
      <c r="I46" s="116"/>
      <c r="J46" s="117"/>
      <c r="K46" s="118"/>
      <c r="L46" s="119" t="s">
        <v>16</v>
      </c>
      <c r="M46" s="120"/>
      <c r="N46" s="121"/>
      <c r="O46" s="115" t="s">
        <v>9</v>
      </c>
      <c r="P46" s="116"/>
      <c r="Q46" s="122"/>
      <c r="R46" s="141"/>
      <c r="S46" s="142" t="s">
        <v>16</v>
      </c>
      <c r="T46" s="125"/>
      <c r="U46" s="143"/>
      <c r="V46" s="115" t="s">
        <v>10</v>
      </c>
      <c r="W46" s="116"/>
      <c r="X46" s="117"/>
      <c r="Y46" s="141"/>
      <c r="Z46" s="142" t="s">
        <v>16</v>
      </c>
      <c r="AA46" s="125"/>
      <c r="AB46" s="143"/>
      <c r="AC46" s="115" t="s">
        <v>10</v>
      </c>
      <c r="AD46" s="116"/>
      <c r="AE46" s="117"/>
      <c r="AF46" s="161"/>
      <c r="AG46" s="162"/>
      <c r="AH46" s="162"/>
      <c r="AI46" s="144"/>
      <c r="AJ46" s="15" t="s">
        <v>10</v>
      </c>
      <c r="AK46" s="28"/>
    </row>
    <row r="47" spans="1:37" ht="18.75" customHeight="1" x14ac:dyDescent="0.2">
      <c r="A47" s="42"/>
      <c r="B47" s="81">
        <f t="shared" si="1"/>
        <v>25</v>
      </c>
      <c r="C47" s="81"/>
      <c r="D47" s="82"/>
      <c r="E47" s="83"/>
      <c r="F47" s="161"/>
      <c r="G47" s="162"/>
      <c r="H47" s="115" t="s">
        <v>10</v>
      </c>
      <c r="I47" s="116"/>
      <c r="J47" s="117"/>
      <c r="K47" s="118"/>
      <c r="L47" s="119" t="s">
        <v>16</v>
      </c>
      <c r="M47" s="120"/>
      <c r="N47" s="121"/>
      <c r="O47" s="115" t="s">
        <v>9</v>
      </c>
      <c r="P47" s="116"/>
      <c r="Q47" s="122"/>
      <c r="R47" s="141"/>
      <c r="S47" s="142" t="s">
        <v>16</v>
      </c>
      <c r="T47" s="125"/>
      <c r="U47" s="143"/>
      <c r="V47" s="115" t="s">
        <v>10</v>
      </c>
      <c r="W47" s="116"/>
      <c r="X47" s="117"/>
      <c r="Y47" s="141"/>
      <c r="Z47" s="142" t="s">
        <v>16</v>
      </c>
      <c r="AA47" s="125"/>
      <c r="AB47" s="143"/>
      <c r="AC47" s="115" t="s">
        <v>10</v>
      </c>
      <c r="AD47" s="116"/>
      <c r="AE47" s="117"/>
      <c r="AF47" s="161"/>
      <c r="AG47" s="162"/>
      <c r="AH47" s="162"/>
      <c r="AI47" s="144"/>
      <c r="AJ47" s="15" t="s">
        <v>10</v>
      </c>
      <c r="AK47" s="28"/>
    </row>
    <row r="48" spans="1:37" ht="18.75" customHeight="1" x14ac:dyDescent="0.2">
      <c r="A48" s="42"/>
      <c r="B48" s="81">
        <f t="shared" si="1"/>
        <v>26</v>
      </c>
      <c r="C48" s="81"/>
      <c r="D48" s="82"/>
      <c r="E48" s="83"/>
      <c r="F48" s="161"/>
      <c r="G48" s="162"/>
      <c r="H48" s="115" t="s">
        <v>10</v>
      </c>
      <c r="I48" s="116"/>
      <c r="J48" s="117"/>
      <c r="K48" s="118"/>
      <c r="L48" s="119" t="s">
        <v>16</v>
      </c>
      <c r="M48" s="120"/>
      <c r="N48" s="121"/>
      <c r="O48" s="115" t="s">
        <v>9</v>
      </c>
      <c r="P48" s="116"/>
      <c r="Q48" s="122"/>
      <c r="R48" s="141"/>
      <c r="S48" s="142" t="s">
        <v>16</v>
      </c>
      <c r="T48" s="125"/>
      <c r="U48" s="143"/>
      <c r="V48" s="115" t="s">
        <v>10</v>
      </c>
      <c r="W48" s="116"/>
      <c r="X48" s="117"/>
      <c r="Y48" s="141"/>
      <c r="Z48" s="142" t="s">
        <v>16</v>
      </c>
      <c r="AA48" s="125"/>
      <c r="AB48" s="143"/>
      <c r="AC48" s="115" t="s">
        <v>10</v>
      </c>
      <c r="AD48" s="116"/>
      <c r="AE48" s="117"/>
      <c r="AF48" s="161"/>
      <c r="AG48" s="162"/>
      <c r="AH48" s="162"/>
      <c r="AI48" s="144"/>
      <c r="AJ48" s="15" t="s">
        <v>10</v>
      </c>
      <c r="AK48" s="28"/>
    </row>
    <row r="49" spans="1:37" ht="18.75" customHeight="1" x14ac:dyDescent="0.2">
      <c r="A49" s="42"/>
      <c r="B49" s="81">
        <f t="shared" si="1"/>
        <v>27</v>
      </c>
      <c r="C49" s="81"/>
      <c r="D49" s="82"/>
      <c r="E49" s="83"/>
      <c r="F49" s="161"/>
      <c r="G49" s="162"/>
      <c r="H49" s="115" t="s">
        <v>10</v>
      </c>
      <c r="I49" s="116"/>
      <c r="J49" s="117"/>
      <c r="K49" s="118"/>
      <c r="L49" s="119" t="s">
        <v>16</v>
      </c>
      <c r="M49" s="120"/>
      <c r="N49" s="121"/>
      <c r="O49" s="115" t="s">
        <v>9</v>
      </c>
      <c r="P49" s="116"/>
      <c r="Q49" s="122"/>
      <c r="R49" s="141"/>
      <c r="S49" s="142" t="s">
        <v>16</v>
      </c>
      <c r="T49" s="125"/>
      <c r="U49" s="143"/>
      <c r="V49" s="115" t="s">
        <v>10</v>
      </c>
      <c r="W49" s="116"/>
      <c r="X49" s="117"/>
      <c r="Y49" s="141"/>
      <c r="Z49" s="142" t="s">
        <v>16</v>
      </c>
      <c r="AA49" s="125"/>
      <c r="AB49" s="143"/>
      <c r="AC49" s="115" t="s">
        <v>10</v>
      </c>
      <c r="AD49" s="116"/>
      <c r="AE49" s="117"/>
      <c r="AF49" s="161"/>
      <c r="AG49" s="162"/>
      <c r="AH49" s="162"/>
      <c r="AI49" s="144"/>
      <c r="AJ49" s="15" t="s">
        <v>10</v>
      </c>
      <c r="AK49" s="28"/>
    </row>
    <row r="50" spans="1:37" ht="18.75" customHeight="1" x14ac:dyDescent="0.2">
      <c r="A50" s="42"/>
      <c r="B50" s="81">
        <f t="shared" si="1"/>
        <v>28</v>
      </c>
      <c r="C50" s="81"/>
      <c r="D50" s="82"/>
      <c r="E50" s="83"/>
      <c r="F50" s="161"/>
      <c r="G50" s="162"/>
      <c r="H50" s="115" t="s">
        <v>10</v>
      </c>
      <c r="I50" s="116"/>
      <c r="J50" s="117"/>
      <c r="K50" s="118"/>
      <c r="L50" s="119" t="s">
        <v>16</v>
      </c>
      <c r="M50" s="120"/>
      <c r="N50" s="121"/>
      <c r="O50" s="115" t="s">
        <v>9</v>
      </c>
      <c r="P50" s="116"/>
      <c r="Q50" s="122"/>
      <c r="R50" s="141"/>
      <c r="S50" s="142" t="s">
        <v>16</v>
      </c>
      <c r="T50" s="125"/>
      <c r="U50" s="143"/>
      <c r="V50" s="115" t="s">
        <v>10</v>
      </c>
      <c r="W50" s="116"/>
      <c r="X50" s="117"/>
      <c r="Y50" s="141"/>
      <c r="Z50" s="142" t="s">
        <v>16</v>
      </c>
      <c r="AA50" s="125"/>
      <c r="AB50" s="143"/>
      <c r="AC50" s="115" t="s">
        <v>10</v>
      </c>
      <c r="AD50" s="116"/>
      <c r="AE50" s="117"/>
      <c r="AF50" s="161"/>
      <c r="AG50" s="162"/>
      <c r="AH50" s="162"/>
      <c r="AI50" s="144"/>
      <c r="AJ50" s="15" t="s">
        <v>10</v>
      </c>
      <c r="AK50" s="28"/>
    </row>
    <row r="51" spans="1:37" ht="18.75" customHeight="1" x14ac:dyDescent="0.2">
      <c r="A51" s="42"/>
      <c r="B51" s="81">
        <f t="shared" si="1"/>
        <v>29</v>
      </c>
      <c r="C51" s="81"/>
      <c r="D51" s="82"/>
      <c r="E51" s="83"/>
      <c r="F51" s="161"/>
      <c r="G51" s="162"/>
      <c r="H51" s="115" t="s">
        <v>10</v>
      </c>
      <c r="I51" s="116"/>
      <c r="J51" s="117"/>
      <c r="K51" s="118"/>
      <c r="L51" s="119" t="s">
        <v>16</v>
      </c>
      <c r="M51" s="120"/>
      <c r="N51" s="121"/>
      <c r="O51" s="115" t="s">
        <v>9</v>
      </c>
      <c r="P51" s="116"/>
      <c r="Q51" s="122"/>
      <c r="R51" s="141"/>
      <c r="S51" s="142" t="s">
        <v>16</v>
      </c>
      <c r="T51" s="125"/>
      <c r="U51" s="143"/>
      <c r="V51" s="115" t="s">
        <v>10</v>
      </c>
      <c r="W51" s="116"/>
      <c r="X51" s="117"/>
      <c r="Y51" s="141"/>
      <c r="Z51" s="142" t="s">
        <v>16</v>
      </c>
      <c r="AA51" s="125"/>
      <c r="AB51" s="143"/>
      <c r="AC51" s="115" t="s">
        <v>10</v>
      </c>
      <c r="AD51" s="116"/>
      <c r="AE51" s="117"/>
      <c r="AF51" s="161"/>
      <c r="AG51" s="162"/>
      <c r="AH51" s="162"/>
      <c r="AI51" s="144"/>
      <c r="AJ51" s="15" t="s">
        <v>10</v>
      </c>
      <c r="AK51" s="28"/>
    </row>
    <row r="52" spans="1:37" ht="18.75" customHeight="1" x14ac:dyDescent="0.2">
      <c r="A52" s="42"/>
      <c r="B52" s="81">
        <f t="shared" si="1"/>
        <v>30</v>
      </c>
      <c r="C52" s="81"/>
      <c r="D52" s="82"/>
      <c r="E52" s="83"/>
      <c r="F52" s="161"/>
      <c r="G52" s="162"/>
      <c r="H52" s="115" t="s">
        <v>10</v>
      </c>
      <c r="I52" s="116"/>
      <c r="J52" s="117"/>
      <c r="K52" s="118"/>
      <c r="L52" s="119" t="s">
        <v>16</v>
      </c>
      <c r="M52" s="120"/>
      <c r="N52" s="121"/>
      <c r="O52" s="115" t="s">
        <v>9</v>
      </c>
      <c r="P52" s="116"/>
      <c r="Q52" s="122"/>
      <c r="R52" s="141"/>
      <c r="S52" s="142" t="s">
        <v>16</v>
      </c>
      <c r="T52" s="125"/>
      <c r="U52" s="143"/>
      <c r="V52" s="115" t="s">
        <v>10</v>
      </c>
      <c r="W52" s="116"/>
      <c r="X52" s="117"/>
      <c r="Y52" s="141"/>
      <c r="Z52" s="142" t="s">
        <v>16</v>
      </c>
      <c r="AA52" s="125"/>
      <c r="AB52" s="143"/>
      <c r="AC52" s="115" t="s">
        <v>10</v>
      </c>
      <c r="AD52" s="116"/>
      <c r="AE52" s="117"/>
      <c r="AF52" s="161"/>
      <c r="AG52" s="162"/>
      <c r="AH52" s="162"/>
      <c r="AI52" s="144"/>
      <c r="AJ52" s="15" t="s">
        <v>10</v>
      </c>
      <c r="AK52" s="28"/>
    </row>
    <row r="53" spans="1:37" ht="18.75" customHeight="1" x14ac:dyDescent="0.2">
      <c r="A53" s="42"/>
      <c r="B53" s="81">
        <f t="shared" si="1"/>
        <v>31</v>
      </c>
      <c r="C53" s="81"/>
      <c r="D53" s="82"/>
      <c r="E53" s="83"/>
      <c r="F53" s="161"/>
      <c r="G53" s="162"/>
      <c r="H53" s="115" t="s">
        <v>10</v>
      </c>
      <c r="I53" s="116"/>
      <c r="J53" s="117"/>
      <c r="K53" s="118"/>
      <c r="L53" s="119" t="s">
        <v>16</v>
      </c>
      <c r="M53" s="120"/>
      <c r="N53" s="121"/>
      <c r="O53" s="115" t="s">
        <v>9</v>
      </c>
      <c r="P53" s="116"/>
      <c r="Q53" s="122"/>
      <c r="R53" s="141"/>
      <c r="S53" s="142" t="s">
        <v>16</v>
      </c>
      <c r="T53" s="125"/>
      <c r="U53" s="143"/>
      <c r="V53" s="115" t="s">
        <v>10</v>
      </c>
      <c r="W53" s="116"/>
      <c r="X53" s="117"/>
      <c r="Y53" s="141"/>
      <c r="Z53" s="142" t="s">
        <v>16</v>
      </c>
      <c r="AA53" s="125"/>
      <c r="AB53" s="143"/>
      <c r="AC53" s="115" t="s">
        <v>10</v>
      </c>
      <c r="AD53" s="116"/>
      <c r="AE53" s="117"/>
      <c r="AF53" s="161"/>
      <c r="AG53" s="162"/>
      <c r="AH53" s="162"/>
      <c r="AI53" s="144"/>
      <c r="AJ53" s="15" t="s">
        <v>10</v>
      </c>
      <c r="AK53" s="28"/>
    </row>
    <row r="54" spans="1:37" ht="18.75" customHeight="1" x14ac:dyDescent="0.2">
      <c r="A54" s="42"/>
      <c r="B54" s="81">
        <f t="shared" si="1"/>
        <v>32</v>
      </c>
      <c r="C54" s="81"/>
      <c r="D54" s="82"/>
      <c r="E54" s="83"/>
      <c r="F54" s="161"/>
      <c r="G54" s="162"/>
      <c r="H54" s="115" t="s">
        <v>10</v>
      </c>
      <c r="I54" s="116"/>
      <c r="J54" s="117"/>
      <c r="K54" s="118"/>
      <c r="L54" s="119" t="s">
        <v>16</v>
      </c>
      <c r="M54" s="120"/>
      <c r="N54" s="121"/>
      <c r="O54" s="115" t="s">
        <v>9</v>
      </c>
      <c r="P54" s="116"/>
      <c r="Q54" s="122"/>
      <c r="R54" s="141"/>
      <c r="S54" s="142" t="s">
        <v>16</v>
      </c>
      <c r="T54" s="125"/>
      <c r="U54" s="143"/>
      <c r="V54" s="115" t="s">
        <v>10</v>
      </c>
      <c r="W54" s="116"/>
      <c r="X54" s="117"/>
      <c r="Y54" s="141"/>
      <c r="Z54" s="142" t="s">
        <v>16</v>
      </c>
      <c r="AA54" s="125"/>
      <c r="AB54" s="143"/>
      <c r="AC54" s="115" t="s">
        <v>10</v>
      </c>
      <c r="AD54" s="116"/>
      <c r="AE54" s="117"/>
      <c r="AF54" s="161"/>
      <c r="AG54" s="162"/>
      <c r="AH54" s="162"/>
      <c r="AI54" s="144"/>
      <c r="AJ54" s="15" t="s">
        <v>10</v>
      </c>
      <c r="AK54" s="28"/>
    </row>
    <row r="55" spans="1:37" ht="18.75" customHeight="1" x14ac:dyDescent="0.2">
      <c r="A55" s="42"/>
      <c r="B55" s="81">
        <f t="shared" si="1"/>
        <v>33</v>
      </c>
      <c r="C55" s="81"/>
      <c r="D55" s="82"/>
      <c r="E55" s="83"/>
      <c r="F55" s="161"/>
      <c r="G55" s="162"/>
      <c r="H55" s="115" t="s">
        <v>10</v>
      </c>
      <c r="I55" s="116"/>
      <c r="J55" s="117"/>
      <c r="K55" s="118"/>
      <c r="L55" s="119" t="s">
        <v>16</v>
      </c>
      <c r="M55" s="120"/>
      <c r="N55" s="121"/>
      <c r="O55" s="115" t="s">
        <v>9</v>
      </c>
      <c r="P55" s="116"/>
      <c r="Q55" s="122"/>
      <c r="R55" s="141"/>
      <c r="S55" s="142" t="s">
        <v>16</v>
      </c>
      <c r="T55" s="125"/>
      <c r="U55" s="143"/>
      <c r="V55" s="115" t="s">
        <v>10</v>
      </c>
      <c r="W55" s="116"/>
      <c r="X55" s="117"/>
      <c r="Y55" s="141"/>
      <c r="Z55" s="142" t="s">
        <v>16</v>
      </c>
      <c r="AA55" s="125"/>
      <c r="AB55" s="143"/>
      <c r="AC55" s="115" t="s">
        <v>10</v>
      </c>
      <c r="AD55" s="116"/>
      <c r="AE55" s="117"/>
      <c r="AF55" s="161"/>
      <c r="AG55" s="162"/>
      <c r="AH55" s="162"/>
      <c r="AI55" s="144"/>
      <c r="AJ55" s="15" t="s">
        <v>10</v>
      </c>
      <c r="AK55" s="28"/>
    </row>
    <row r="56" spans="1:37" ht="18.75" customHeight="1" x14ac:dyDescent="0.2">
      <c r="A56" s="42"/>
      <c r="B56" s="81">
        <f t="shared" si="1"/>
        <v>34</v>
      </c>
      <c r="C56" s="81"/>
      <c r="D56" s="82"/>
      <c r="E56" s="83"/>
      <c r="F56" s="161"/>
      <c r="G56" s="162"/>
      <c r="H56" s="115" t="s">
        <v>10</v>
      </c>
      <c r="I56" s="116"/>
      <c r="J56" s="117"/>
      <c r="K56" s="118"/>
      <c r="L56" s="119" t="s">
        <v>16</v>
      </c>
      <c r="M56" s="120"/>
      <c r="N56" s="121"/>
      <c r="O56" s="115" t="s">
        <v>9</v>
      </c>
      <c r="P56" s="116"/>
      <c r="Q56" s="122"/>
      <c r="R56" s="141"/>
      <c r="S56" s="142" t="s">
        <v>16</v>
      </c>
      <c r="T56" s="125"/>
      <c r="U56" s="143"/>
      <c r="V56" s="115" t="s">
        <v>10</v>
      </c>
      <c r="W56" s="116"/>
      <c r="X56" s="117"/>
      <c r="Y56" s="141"/>
      <c r="Z56" s="142" t="s">
        <v>16</v>
      </c>
      <c r="AA56" s="125"/>
      <c r="AB56" s="143"/>
      <c r="AC56" s="115" t="s">
        <v>10</v>
      </c>
      <c r="AD56" s="116"/>
      <c r="AE56" s="117"/>
      <c r="AF56" s="161"/>
      <c r="AG56" s="162"/>
      <c r="AH56" s="162"/>
      <c r="AI56" s="144"/>
      <c r="AJ56" s="15" t="s">
        <v>10</v>
      </c>
      <c r="AK56" s="28"/>
    </row>
    <row r="57" spans="1:37" ht="18.75" customHeight="1" x14ac:dyDescent="0.2">
      <c r="A57" s="42"/>
      <c r="B57" s="81">
        <f t="shared" si="1"/>
        <v>35</v>
      </c>
      <c r="C57" s="81"/>
      <c r="D57" s="82"/>
      <c r="E57" s="83"/>
      <c r="F57" s="161"/>
      <c r="G57" s="162"/>
      <c r="H57" s="115" t="s">
        <v>10</v>
      </c>
      <c r="I57" s="116"/>
      <c r="J57" s="117"/>
      <c r="K57" s="118"/>
      <c r="L57" s="119" t="s">
        <v>16</v>
      </c>
      <c r="M57" s="120"/>
      <c r="N57" s="121"/>
      <c r="O57" s="115" t="s">
        <v>9</v>
      </c>
      <c r="P57" s="116"/>
      <c r="Q57" s="122"/>
      <c r="R57" s="141"/>
      <c r="S57" s="142" t="s">
        <v>16</v>
      </c>
      <c r="T57" s="125"/>
      <c r="U57" s="143"/>
      <c r="V57" s="115" t="s">
        <v>10</v>
      </c>
      <c r="W57" s="116"/>
      <c r="X57" s="117"/>
      <c r="Y57" s="141"/>
      <c r="Z57" s="142" t="s">
        <v>16</v>
      </c>
      <c r="AA57" s="125"/>
      <c r="AB57" s="143"/>
      <c r="AC57" s="115" t="s">
        <v>10</v>
      </c>
      <c r="AD57" s="116"/>
      <c r="AE57" s="117"/>
      <c r="AF57" s="161"/>
      <c r="AG57" s="162"/>
      <c r="AH57" s="162"/>
      <c r="AI57" s="144"/>
      <c r="AJ57" s="15" t="s">
        <v>10</v>
      </c>
      <c r="AK57" s="28"/>
    </row>
    <row r="58" spans="1:37" ht="18.75" customHeight="1" x14ac:dyDescent="0.2">
      <c r="A58" s="42"/>
      <c r="B58" s="81">
        <f t="shared" si="1"/>
        <v>36</v>
      </c>
      <c r="C58" s="81"/>
      <c r="D58" s="82"/>
      <c r="E58" s="83"/>
      <c r="F58" s="161"/>
      <c r="G58" s="162"/>
      <c r="H58" s="115" t="s">
        <v>10</v>
      </c>
      <c r="I58" s="116"/>
      <c r="J58" s="117"/>
      <c r="K58" s="118"/>
      <c r="L58" s="119" t="s">
        <v>16</v>
      </c>
      <c r="M58" s="120"/>
      <c r="N58" s="121"/>
      <c r="O58" s="115" t="s">
        <v>9</v>
      </c>
      <c r="P58" s="116"/>
      <c r="Q58" s="122"/>
      <c r="R58" s="141"/>
      <c r="S58" s="142" t="s">
        <v>16</v>
      </c>
      <c r="T58" s="125"/>
      <c r="U58" s="143"/>
      <c r="V58" s="115" t="s">
        <v>10</v>
      </c>
      <c r="W58" s="116"/>
      <c r="X58" s="117"/>
      <c r="Y58" s="141"/>
      <c r="Z58" s="142" t="s">
        <v>16</v>
      </c>
      <c r="AA58" s="125"/>
      <c r="AB58" s="143"/>
      <c r="AC58" s="115" t="s">
        <v>10</v>
      </c>
      <c r="AD58" s="116"/>
      <c r="AE58" s="117"/>
      <c r="AF58" s="161"/>
      <c r="AG58" s="162"/>
      <c r="AH58" s="162"/>
      <c r="AI58" s="144"/>
      <c r="AJ58" s="15" t="s">
        <v>10</v>
      </c>
      <c r="AK58" s="28"/>
    </row>
    <row r="59" spans="1:37" ht="18.75" customHeight="1" x14ac:dyDescent="0.2">
      <c r="A59" s="42"/>
      <c r="B59" s="81">
        <f t="shared" si="1"/>
        <v>37</v>
      </c>
      <c r="C59" s="81"/>
      <c r="D59" s="82"/>
      <c r="E59" s="83"/>
      <c r="F59" s="161"/>
      <c r="G59" s="162"/>
      <c r="H59" s="115" t="s">
        <v>10</v>
      </c>
      <c r="I59" s="116"/>
      <c r="J59" s="117"/>
      <c r="K59" s="118"/>
      <c r="L59" s="119" t="s">
        <v>16</v>
      </c>
      <c r="M59" s="120"/>
      <c r="N59" s="121"/>
      <c r="O59" s="115" t="s">
        <v>9</v>
      </c>
      <c r="P59" s="116"/>
      <c r="Q59" s="122"/>
      <c r="R59" s="141"/>
      <c r="S59" s="142" t="s">
        <v>16</v>
      </c>
      <c r="T59" s="125"/>
      <c r="U59" s="143"/>
      <c r="V59" s="115" t="s">
        <v>10</v>
      </c>
      <c r="W59" s="116"/>
      <c r="X59" s="117"/>
      <c r="Y59" s="141"/>
      <c r="Z59" s="142" t="s">
        <v>16</v>
      </c>
      <c r="AA59" s="125"/>
      <c r="AB59" s="143"/>
      <c r="AC59" s="115" t="s">
        <v>10</v>
      </c>
      <c r="AD59" s="116"/>
      <c r="AE59" s="117"/>
      <c r="AF59" s="161"/>
      <c r="AG59" s="162"/>
      <c r="AH59" s="162"/>
      <c r="AI59" s="144"/>
      <c r="AJ59" s="15" t="s">
        <v>10</v>
      </c>
      <c r="AK59" s="28"/>
    </row>
    <row r="60" spans="1:37" ht="18.75" customHeight="1" x14ac:dyDescent="0.2">
      <c r="A60" s="42"/>
      <c r="B60" s="81">
        <f t="shared" si="1"/>
        <v>38</v>
      </c>
      <c r="C60" s="81"/>
      <c r="D60" s="82"/>
      <c r="E60" s="83"/>
      <c r="F60" s="161"/>
      <c r="G60" s="162"/>
      <c r="H60" s="115" t="s">
        <v>10</v>
      </c>
      <c r="I60" s="116"/>
      <c r="J60" s="117"/>
      <c r="K60" s="118"/>
      <c r="L60" s="119" t="s">
        <v>16</v>
      </c>
      <c r="M60" s="120"/>
      <c r="N60" s="121"/>
      <c r="O60" s="115" t="s">
        <v>9</v>
      </c>
      <c r="P60" s="116"/>
      <c r="Q60" s="122"/>
      <c r="R60" s="141"/>
      <c r="S60" s="142" t="s">
        <v>16</v>
      </c>
      <c r="T60" s="125"/>
      <c r="U60" s="143"/>
      <c r="V60" s="115" t="s">
        <v>10</v>
      </c>
      <c r="W60" s="116"/>
      <c r="X60" s="117"/>
      <c r="Y60" s="141"/>
      <c r="Z60" s="142" t="s">
        <v>16</v>
      </c>
      <c r="AA60" s="125"/>
      <c r="AB60" s="143"/>
      <c r="AC60" s="115" t="s">
        <v>10</v>
      </c>
      <c r="AD60" s="116"/>
      <c r="AE60" s="117"/>
      <c r="AF60" s="161"/>
      <c r="AG60" s="162"/>
      <c r="AH60" s="162"/>
      <c r="AI60" s="144"/>
      <c r="AJ60" s="84" t="s">
        <v>10</v>
      </c>
      <c r="AK60" s="28"/>
    </row>
    <row r="61" spans="1:37" ht="18.75" customHeight="1" x14ac:dyDescent="0.2">
      <c r="A61" s="42"/>
      <c r="B61" s="81">
        <f t="shared" si="1"/>
        <v>39</v>
      </c>
      <c r="C61" s="81"/>
      <c r="D61" s="82"/>
      <c r="E61" s="89"/>
      <c r="F61" s="161"/>
      <c r="G61" s="162"/>
      <c r="H61" s="115" t="s">
        <v>10</v>
      </c>
      <c r="I61" s="116"/>
      <c r="J61" s="117"/>
      <c r="K61" s="118"/>
      <c r="L61" s="119" t="s">
        <v>16</v>
      </c>
      <c r="M61" s="120"/>
      <c r="N61" s="121"/>
      <c r="O61" s="115" t="s">
        <v>9</v>
      </c>
      <c r="P61" s="116"/>
      <c r="Q61" s="122"/>
      <c r="R61" s="141"/>
      <c r="S61" s="142" t="s">
        <v>16</v>
      </c>
      <c r="T61" s="125"/>
      <c r="U61" s="143"/>
      <c r="V61" s="115" t="s">
        <v>10</v>
      </c>
      <c r="W61" s="116"/>
      <c r="X61" s="117"/>
      <c r="Y61" s="141"/>
      <c r="Z61" s="142" t="s">
        <v>16</v>
      </c>
      <c r="AA61" s="125"/>
      <c r="AB61" s="143"/>
      <c r="AC61" s="115" t="s">
        <v>10</v>
      </c>
      <c r="AD61" s="116"/>
      <c r="AE61" s="117"/>
      <c r="AF61" s="161"/>
      <c r="AG61" s="162"/>
      <c r="AH61" s="162"/>
      <c r="AI61" s="144"/>
      <c r="AJ61" s="84" t="s">
        <v>10</v>
      </c>
      <c r="AK61" s="28"/>
    </row>
    <row r="62" spans="1:37" ht="18.75" customHeight="1" x14ac:dyDescent="0.2">
      <c r="A62" s="42"/>
      <c r="B62" s="81">
        <f t="shared" si="1"/>
        <v>40</v>
      </c>
      <c r="C62" s="81"/>
      <c r="D62" s="82"/>
      <c r="E62" s="89"/>
      <c r="F62" s="161"/>
      <c r="G62" s="162"/>
      <c r="H62" s="115" t="s">
        <v>10</v>
      </c>
      <c r="I62" s="116"/>
      <c r="J62" s="117"/>
      <c r="K62" s="118"/>
      <c r="L62" s="119" t="s">
        <v>16</v>
      </c>
      <c r="M62" s="120"/>
      <c r="N62" s="121"/>
      <c r="O62" s="115" t="s">
        <v>9</v>
      </c>
      <c r="P62" s="116"/>
      <c r="Q62" s="122"/>
      <c r="R62" s="141"/>
      <c r="S62" s="142" t="s">
        <v>16</v>
      </c>
      <c r="T62" s="125"/>
      <c r="U62" s="143"/>
      <c r="V62" s="115" t="s">
        <v>10</v>
      </c>
      <c r="W62" s="116"/>
      <c r="X62" s="117"/>
      <c r="Y62" s="141"/>
      <c r="Z62" s="142" t="s">
        <v>16</v>
      </c>
      <c r="AA62" s="125"/>
      <c r="AB62" s="143"/>
      <c r="AC62" s="115" t="s">
        <v>10</v>
      </c>
      <c r="AD62" s="116"/>
      <c r="AE62" s="117"/>
      <c r="AF62" s="161"/>
      <c r="AG62" s="162"/>
      <c r="AH62" s="162"/>
      <c r="AI62" s="144"/>
      <c r="AJ62" s="84" t="s">
        <v>10</v>
      </c>
      <c r="AK62" s="28"/>
    </row>
    <row r="63" spans="1:37" ht="18.75" customHeight="1" thickBot="1" x14ac:dyDescent="0.25">
      <c r="A63" s="55"/>
      <c r="B63" s="90"/>
      <c r="C63" s="83"/>
      <c r="D63" s="85"/>
      <c r="E63" s="86"/>
      <c r="F63" s="138"/>
      <c r="G63" s="138"/>
      <c r="H63" s="115"/>
      <c r="I63" s="116"/>
      <c r="J63" s="117"/>
      <c r="K63" s="123"/>
      <c r="L63" s="123"/>
      <c r="M63" s="123"/>
      <c r="N63" s="117"/>
      <c r="O63" s="115"/>
      <c r="P63" s="116"/>
      <c r="Q63" s="116"/>
      <c r="R63" s="138"/>
      <c r="S63" s="138"/>
      <c r="T63" s="138"/>
      <c r="U63" s="139"/>
      <c r="V63" s="115"/>
      <c r="W63" s="116"/>
      <c r="X63" s="117"/>
      <c r="Y63" s="138"/>
      <c r="Z63" s="138"/>
      <c r="AA63" s="138"/>
      <c r="AB63" s="139"/>
      <c r="AC63" s="115"/>
      <c r="AD63" s="116"/>
      <c r="AE63" s="117"/>
      <c r="AF63" s="138"/>
      <c r="AG63" s="138"/>
      <c r="AH63" s="138"/>
      <c r="AI63" s="145"/>
      <c r="AJ63" s="91"/>
      <c r="AK63" s="28"/>
    </row>
    <row r="64" spans="1:37" x14ac:dyDescent="0.2">
      <c r="A64" s="42"/>
      <c r="B64" s="81"/>
      <c r="C64" s="81"/>
      <c r="D64" s="82"/>
      <c r="E64" s="89"/>
      <c r="F64" s="139"/>
      <c r="G64" s="140"/>
      <c r="H64" s="115"/>
      <c r="I64" s="116"/>
      <c r="J64" s="117"/>
      <c r="K64" s="117"/>
      <c r="L64" s="117"/>
      <c r="M64" s="117"/>
      <c r="N64" s="117"/>
      <c r="O64" s="115"/>
      <c r="P64" s="116"/>
      <c r="Q64" s="117"/>
      <c r="R64" s="139"/>
      <c r="S64" s="139"/>
      <c r="T64" s="139"/>
      <c r="U64" s="139"/>
      <c r="V64" s="115"/>
      <c r="W64" s="116"/>
      <c r="X64" s="117"/>
      <c r="Y64" s="139"/>
      <c r="Z64" s="139"/>
      <c r="AA64" s="139"/>
      <c r="AB64" s="139"/>
      <c r="AC64" s="115"/>
      <c r="AD64" s="116"/>
      <c r="AE64" s="117"/>
      <c r="AF64" s="139"/>
      <c r="AG64" s="139"/>
      <c r="AH64" s="139"/>
      <c r="AI64" s="145"/>
      <c r="AJ64" s="91"/>
      <c r="AK64" s="28"/>
    </row>
    <row r="65" spans="1:42" ht="14.25" x14ac:dyDescent="0.2">
      <c r="A65" s="42"/>
      <c r="B65" s="92" t="s">
        <v>25</v>
      </c>
      <c r="C65" s="92"/>
      <c r="D65" s="82"/>
      <c r="E65" s="85"/>
      <c r="F65" s="161">
        <f>SUM(F23:G62)</f>
        <v>1952.61</v>
      </c>
      <c r="G65" s="167"/>
      <c r="H65" s="124" t="s">
        <v>11</v>
      </c>
      <c r="I65" s="116"/>
      <c r="J65" s="116"/>
      <c r="K65" s="118"/>
      <c r="L65" s="119" t="s">
        <v>16</v>
      </c>
      <c r="M65" s="165">
        <f>SUM(M23:M62)</f>
        <v>6</v>
      </c>
      <c r="N65" s="166"/>
      <c r="O65" s="124" t="s">
        <v>9</v>
      </c>
      <c r="P65" s="116"/>
      <c r="Q65" s="122"/>
      <c r="R65" s="141"/>
      <c r="S65" s="142" t="s">
        <v>16</v>
      </c>
      <c r="T65" s="161">
        <f>SUM(T23:T62)</f>
        <v>1502</v>
      </c>
      <c r="U65" s="167"/>
      <c r="V65" s="124" t="s">
        <v>11</v>
      </c>
      <c r="W65" s="116"/>
      <c r="X65" s="116"/>
      <c r="Y65" s="141"/>
      <c r="Z65" s="142" t="s">
        <v>16</v>
      </c>
      <c r="AA65" s="161">
        <f>SUM(AA23:AA62)</f>
        <v>77</v>
      </c>
      <c r="AB65" s="167"/>
      <c r="AC65" s="124" t="s">
        <v>11</v>
      </c>
      <c r="AD65" s="116"/>
      <c r="AE65" s="116"/>
      <c r="AF65" s="161">
        <f>SUM(AF23:AH62)</f>
        <v>712.61</v>
      </c>
      <c r="AG65" s="167"/>
      <c r="AH65" s="167"/>
      <c r="AI65" s="167"/>
      <c r="AJ65" s="93" t="s">
        <v>11</v>
      </c>
      <c r="AK65" s="28"/>
      <c r="AM65" s="104">
        <f>F65/10000</f>
        <v>0.19526099999999999</v>
      </c>
    </row>
    <row r="66" spans="1:42" ht="18" customHeight="1" x14ac:dyDescent="0.2">
      <c r="A66" s="42"/>
      <c r="B66" s="92"/>
      <c r="C66" s="92"/>
      <c r="D66" s="82"/>
      <c r="E66" s="85"/>
      <c r="F66" s="103"/>
      <c r="G66" s="104"/>
      <c r="H66" s="102"/>
      <c r="I66" s="105"/>
      <c r="J66" s="106"/>
      <c r="K66" s="83"/>
      <c r="L66" s="87"/>
      <c r="M66" s="88"/>
      <c r="N66" s="104"/>
      <c r="O66" s="102"/>
      <c r="P66" s="105"/>
      <c r="Q66" s="103"/>
      <c r="R66" s="104"/>
      <c r="S66" s="107"/>
      <c r="T66" s="104"/>
      <c r="U66" s="104"/>
      <c r="V66" s="102"/>
      <c r="W66" s="105"/>
      <c r="X66" s="106"/>
      <c r="Y66" s="103"/>
      <c r="Z66" s="107"/>
      <c r="AA66" s="104"/>
      <c r="AB66" s="104"/>
      <c r="AC66" s="102"/>
      <c r="AD66" s="105"/>
      <c r="AE66" s="106"/>
      <c r="AF66" s="103"/>
      <c r="AG66" s="107"/>
      <c r="AH66" s="104"/>
      <c r="AI66" s="88"/>
      <c r="AJ66" s="93"/>
      <c r="AK66" s="28"/>
    </row>
    <row r="67" spans="1:42" x14ac:dyDescent="0.2">
      <c r="A67" s="24"/>
      <c r="B67" s="94"/>
      <c r="C67" s="94"/>
      <c r="D67" s="95"/>
      <c r="E67" s="88"/>
      <c r="F67" s="104"/>
      <c r="G67" s="104"/>
      <c r="H67" s="108"/>
      <c r="I67" s="109"/>
      <c r="J67" s="104"/>
      <c r="K67" s="97" t="s">
        <v>0</v>
      </c>
      <c r="L67" s="97"/>
      <c r="M67" s="97" t="s">
        <v>1</v>
      </c>
      <c r="N67" s="110"/>
      <c r="O67" s="110"/>
      <c r="P67" s="111"/>
      <c r="Q67" s="110"/>
      <c r="R67" s="110" t="s">
        <v>0</v>
      </c>
      <c r="S67" s="110"/>
      <c r="T67" s="110" t="s">
        <v>1</v>
      </c>
      <c r="U67" s="110"/>
      <c r="V67" s="110"/>
      <c r="W67" s="111"/>
      <c r="X67" s="110"/>
      <c r="Y67" s="110" t="s">
        <v>0</v>
      </c>
      <c r="Z67" s="110"/>
      <c r="AA67" s="110" t="s">
        <v>1</v>
      </c>
      <c r="AB67" s="110"/>
      <c r="AC67" s="110"/>
      <c r="AD67" s="111"/>
      <c r="AE67" s="110"/>
      <c r="AF67" s="110"/>
      <c r="AG67" s="110" t="s">
        <v>1</v>
      </c>
      <c r="AH67" s="104"/>
      <c r="AI67" s="88"/>
      <c r="AJ67" s="96"/>
      <c r="AK67" s="28"/>
    </row>
    <row r="68" spans="1:42" ht="23.25" customHeight="1" x14ac:dyDescent="0.2">
      <c r="A68" s="42"/>
      <c r="B68" s="98" t="s">
        <v>15</v>
      </c>
      <c r="C68" s="94"/>
      <c r="D68" s="95"/>
      <c r="E68" s="88"/>
      <c r="F68" s="104"/>
      <c r="G68" s="104"/>
      <c r="H68" s="108"/>
      <c r="I68" s="109" t="s">
        <v>12</v>
      </c>
      <c r="J68" s="112"/>
      <c r="K68" s="126"/>
      <c r="L68" s="127" t="s">
        <v>16</v>
      </c>
      <c r="M68" s="128">
        <f>M65/K13</f>
        <v>22.207088502650048</v>
      </c>
      <c r="N68" s="129"/>
      <c r="O68" s="130"/>
      <c r="P68" s="131" t="s">
        <v>17</v>
      </c>
      <c r="Q68" s="131"/>
      <c r="R68" s="126"/>
      <c r="S68" s="127" t="s">
        <v>16</v>
      </c>
      <c r="T68" s="159">
        <f>T65/K13/10000</f>
        <v>0.55591744884967287</v>
      </c>
      <c r="U68" s="129"/>
      <c r="V68" s="130"/>
      <c r="W68" s="131" t="s">
        <v>13</v>
      </c>
      <c r="X68" s="131"/>
      <c r="Y68" s="126"/>
      <c r="Z68" s="127" t="s">
        <v>16</v>
      </c>
      <c r="AA68" s="159">
        <f>AA65/F65</f>
        <v>3.9434398062081009E-2</v>
      </c>
      <c r="AB68" s="129"/>
      <c r="AC68" s="130"/>
      <c r="AD68" s="131" t="s">
        <v>14</v>
      </c>
      <c r="AE68" s="129"/>
      <c r="AF68" s="168">
        <f>AF65/F65</f>
        <v>0.36495255068856558</v>
      </c>
      <c r="AG68" s="169"/>
      <c r="AH68" s="169"/>
      <c r="AI68" s="88"/>
      <c r="AJ68" s="99"/>
      <c r="AK68" s="28"/>
    </row>
    <row r="69" spans="1:42" ht="7.5" customHeight="1" x14ac:dyDescent="0.2">
      <c r="A69" s="47"/>
      <c r="B69" s="21"/>
      <c r="C69" s="21"/>
      <c r="D69" s="56"/>
      <c r="E69" s="57"/>
      <c r="F69" s="57"/>
      <c r="G69" s="43"/>
      <c r="H69" s="58"/>
      <c r="I69" s="56"/>
      <c r="J69" s="57"/>
      <c r="K69" s="57"/>
      <c r="L69" s="57"/>
      <c r="M69" s="57"/>
      <c r="N69" s="57"/>
      <c r="O69" s="58"/>
      <c r="P69" s="56"/>
      <c r="Q69" s="57"/>
      <c r="R69" s="57"/>
      <c r="S69" s="57"/>
      <c r="T69" s="57"/>
      <c r="U69" s="57"/>
      <c r="V69" s="58"/>
      <c r="W69" s="56"/>
      <c r="X69" s="57"/>
      <c r="Y69" s="57"/>
      <c r="Z69" s="57"/>
      <c r="AA69" s="57"/>
      <c r="AB69" s="57"/>
      <c r="AC69" s="58"/>
      <c r="AD69" s="56"/>
      <c r="AE69" s="57"/>
      <c r="AF69" s="57"/>
      <c r="AG69" s="57"/>
      <c r="AH69" s="57"/>
      <c r="AI69" s="57"/>
      <c r="AJ69" s="58"/>
      <c r="AK69" s="49"/>
    </row>
    <row r="70" spans="1:42" ht="5.25" customHeight="1" x14ac:dyDescent="0.2">
      <c r="B70" s="12"/>
      <c r="C70" s="12"/>
    </row>
    <row r="71" spans="1:42" x14ac:dyDescent="0.2">
      <c r="A71" s="22" t="s">
        <v>26</v>
      </c>
      <c r="B71" s="23"/>
    </row>
    <row r="72" spans="1:42" x14ac:dyDescent="0.2">
      <c r="A72" s="22" t="s">
        <v>28</v>
      </c>
      <c r="B72" s="23"/>
    </row>
    <row r="73" spans="1:42" s="26" customFormat="1" x14ac:dyDescent="0.2">
      <c r="A73" s="22"/>
      <c r="B73" s="26" t="s">
        <v>30</v>
      </c>
      <c r="C73" s="22"/>
      <c r="D73" s="45"/>
      <c r="I73" s="45"/>
      <c r="P73" s="45"/>
      <c r="W73" s="45"/>
      <c r="AD73" s="45"/>
      <c r="AM73" s="108"/>
      <c r="AN73" s="108"/>
      <c r="AO73" s="108"/>
      <c r="AP73" s="136"/>
    </row>
    <row r="74" spans="1:42" s="133" customFormat="1" x14ac:dyDescent="0.2">
      <c r="A74" s="132"/>
      <c r="C74" s="134"/>
      <c r="D74" s="135"/>
      <c r="H74" s="136"/>
      <c r="I74" s="135"/>
      <c r="O74" s="136"/>
      <c r="P74" s="135"/>
      <c r="V74" s="136"/>
      <c r="W74" s="135"/>
      <c r="AC74" s="136"/>
      <c r="AD74" s="135"/>
      <c r="AJ74" s="136"/>
      <c r="AM74" s="104"/>
      <c r="AN74" s="104"/>
      <c r="AO74" s="104"/>
    </row>
    <row r="75" spans="1:42" s="133" customFormat="1" x14ac:dyDescent="0.2">
      <c r="B75" s="134" t="s">
        <v>31</v>
      </c>
      <c r="C75" s="134"/>
      <c r="D75" s="135"/>
      <c r="F75" s="137" t="str">
        <f>IF(K68-K10&lt;0,"La DL (min) telle que fixée par le PAG n'est pas respectée","")</f>
        <v/>
      </c>
      <c r="H75" s="136"/>
      <c r="I75" s="135"/>
      <c r="O75" s="137" t="str">
        <f>IF(Y68-Y10&lt;0,"Le COS (min) tel que fixé par le PAG n'est pas respecté","")</f>
        <v/>
      </c>
      <c r="P75" s="135"/>
      <c r="V75" s="136"/>
      <c r="W75" s="135"/>
      <c r="AC75" s="136"/>
      <c r="AD75" s="135"/>
      <c r="AJ75" s="136"/>
      <c r="AM75" s="104"/>
      <c r="AN75" s="104"/>
      <c r="AO75" s="104"/>
    </row>
    <row r="76" spans="1:42" s="133" customFormat="1" x14ac:dyDescent="0.2">
      <c r="B76" s="134"/>
      <c r="C76" s="134"/>
      <c r="D76" s="135"/>
      <c r="F76" s="137" t="str">
        <f>IF(M68-M10&gt;0,"La DL (max) telle que fixée par le PAG n'est pas respectée","")</f>
        <v/>
      </c>
      <c r="H76" s="136"/>
      <c r="I76" s="135"/>
      <c r="O76" s="137" t="str">
        <f>IF(AA68-AA10&gt;0,"Le COS (max) tel que fixé par le PAG n'est pas respecté","")</f>
        <v/>
      </c>
      <c r="P76" s="135"/>
      <c r="V76" s="136"/>
      <c r="W76" s="135"/>
      <c r="AC76" s="136"/>
      <c r="AD76" s="135"/>
      <c r="AJ76" s="136"/>
      <c r="AM76" s="104"/>
      <c r="AN76" s="104"/>
      <c r="AO76" s="104"/>
    </row>
    <row r="77" spans="1:42" s="133" customFormat="1" ht="12.75" customHeight="1" x14ac:dyDescent="0.2">
      <c r="B77" s="134"/>
      <c r="C77" s="134"/>
      <c r="D77" s="135"/>
      <c r="F77" s="137" t="str">
        <f>IF(R68-R10&lt;0,"Le CUS (min) tel que fixé par le PAG n'est pas respecté","")</f>
        <v/>
      </c>
      <c r="H77" s="136"/>
      <c r="I77" s="135"/>
      <c r="O77" s="137" t="str">
        <f>IF(AF68-AF10&gt;0,"Le CSS (max) tel que fixé par le PAG n'est pas respecté","")</f>
        <v/>
      </c>
      <c r="P77" s="135"/>
      <c r="V77" s="136"/>
      <c r="W77" s="135"/>
      <c r="AC77" s="136"/>
      <c r="AD77" s="135"/>
      <c r="AJ77" s="136"/>
      <c r="AM77" s="104"/>
      <c r="AN77" s="104"/>
      <c r="AO77" s="104"/>
    </row>
    <row r="78" spans="1:42" s="133" customFormat="1" x14ac:dyDescent="0.2">
      <c r="B78" s="134"/>
      <c r="C78" s="134"/>
      <c r="D78" s="135"/>
      <c r="F78" s="137" t="str">
        <f>IF(T68-T10&gt;0,"Le CUS (max) tel que fixé par le PAG n'est pas respecté","")</f>
        <v/>
      </c>
      <c r="H78" s="136"/>
      <c r="I78" s="135"/>
      <c r="O78" s="136"/>
      <c r="P78" s="135"/>
      <c r="V78" s="136"/>
      <c r="W78" s="135"/>
      <c r="AC78" s="136"/>
      <c r="AD78" s="135"/>
      <c r="AJ78" s="136"/>
      <c r="AM78" s="104"/>
      <c r="AN78" s="104"/>
      <c r="AO78" s="104"/>
    </row>
    <row r="79" spans="1:42" s="133" customFormat="1" x14ac:dyDescent="0.2">
      <c r="B79" s="134"/>
      <c r="C79" s="134"/>
      <c r="D79" s="135"/>
      <c r="H79" s="136"/>
      <c r="I79" s="135"/>
      <c r="O79" s="136"/>
      <c r="P79" s="135"/>
      <c r="V79" s="136"/>
      <c r="W79" s="135"/>
      <c r="AC79" s="136"/>
      <c r="AD79" s="135"/>
      <c r="AJ79" s="136"/>
      <c r="AM79" s="104"/>
      <c r="AN79" s="104"/>
      <c r="AO79" s="104"/>
    </row>
    <row r="80" spans="1:42" s="133" customFormat="1" ht="4.5" customHeight="1" x14ac:dyDescent="0.2">
      <c r="B80" s="134"/>
      <c r="C80" s="134"/>
      <c r="D80" s="135"/>
      <c r="H80" s="136"/>
      <c r="I80" s="135"/>
      <c r="O80" s="136"/>
      <c r="P80" s="135"/>
      <c r="V80" s="136"/>
      <c r="W80" s="135"/>
      <c r="AC80" s="136"/>
      <c r="AD80" s="135"/>
      <c r="AJ80" s="136"/>
      <c r="AM80" s="104"/>
      <c r="AN80" s="104"/>
      <c r="AO80" s="104"/>
    </row>
    <row r="81" spans="2:41" s="133" customFormat="1" ht="6" customHeight="1" x14ac:dyDescent="0.2">
      <c r="B81" s="134"/>
      <c r="C81" s="134"/>
      <c r="D81" s="135"/>
      <c r="H81" s="136"/>
      <c r="I81" s="135"/>
      <c r="O81" s="136"/>
      <c r="P81" s="135"/>
      <c r="V81" s="136"/>
      <c r="W81" s="135"/>
      <c r="AC81" s="136"/>
      <c r="AD81" s="135"/>
      <c r="AJ81" s="136"/>
      <c r="AM81" s="104"/>
      <c r="AN81" s="104"/>
      <c r="AO81" s="104"/>
    </row>
    <row r="82" spans="2:41" s="133" customFormat="1" x14ac:dyDescent="0.2">
      <c r="B82" s="134"/>
      <c r="C82" s="134"/>
      <c r="D82" s="135"/>
      <c r="H82" s="136"/>
      <c r="I82" s="135"/>
      <c r="O82" s="136"/>
      <c r="P82" s="135"/>
      <c r="V82" s="136"/>
      <c r="W82" s="135"/>
      <c r="AC82" s="136"/>
      <c r="AD82" s="135"/>
      <c r="AJ82" s="136"/>
      <c r="AM82" s="104"/>
      <c r="AN82" s="104"/>
      <c r="AO82" s="104"/>
    </row>
    <row r="83" spans="2:41" s="133" customFormat="1" ht="12.75" customHeight="1" x14ac:dyDescent="0.2">
      <c r="B83" s="134"/>
      <c r="C83" s="134"/>
      <c r="D83" s="135"/>
      <c r="H83" s="136"/>
      <c r="I83" s="135"/>
      <c r="O83" s="136"/>
      <c r="P83" s="135"/>
      <c r="V83" s="136"/>
      <c r="W83" s="135"/>
      <c r="AC83" s="136"/>
      <c r="AD83" s="135"/>
      <c r="AJ83" s="136"/>
      <c r="AM83" s="104"/>
      <c r="AN83" s="104"/>
      <c r="AO83" s="104"/>
    </row>
    <row r="84" spans="2:41" s="133" customFormat="1" ht="13.5" customHeight="1" x14ac:dyDescent="0.2">
      <c r="B84" s="134"/>
      <c r="C84" s="134"/>
      <c r="D84" s="135"/>
      <c r="H84" s="136"/>
      <c r="I84" s="135"/>
      <c r="O84" s="136"/>
      <c r="P84" s="135"/>
      <c r="V84" s="136"/>
      <c r="W84" s="135"/>
      <c r="AC84" s="136"/>
      <c r="AD84" s="135"/>
      <c r="AJ84" s="136"/>
      <c r="AM84" s="104"/>
      <c r="AN84" s="104"/>
      <c r="AO84" s="104"/>
    </row>
    <row r="85" spans="2:41" s="133" customFormat="1" ht="12.75" customHeight="1" x14ac:dyDescent="0.2">
      <c r="B85" s="134"/>
      <c r="C85" s="134"/>
      <c r="D85" s="135"/>
      <c r="H85" s="136"/>
      <c r="I85" s="135"/>
      <c r="O85" s="136"/>
      <c r="P85" s="135"/>
      <c r="V85" s="136"/>
      <c r="W85" s="135"/>
      <c r="AC85" s="136"/>
      <c r="AD85" s="135"/>
      <c r="AJ85" s="136"/>
      <c r="AM85" s="104"/>
      <c r="AN85" s="104"/>
      <c r="AO85" s="104"/>
    </row>
    <row r="86" spans="2:41" ht="12.75" customHeight="1" x14ac:dyDescent="0.2"/>
    <row r="87" spans="2:41" ht="12.75" customHeight="1" x14ac:dyDescent="0.2"/>
    <row r="88" spans="2:41" ht="4.5" customHeight="1" x14ac:dyDescent="0.2"/>
    <row r="89" spans="2:41" ht="6" customHeight="1" x14ac:dyDescent="0.2"/>
    <row r="91" spans="2:41" ht="12.75" customHeight="1" x14ac:dyDescent="0.2">
      <c r="D91" s="59"/>
      <c r="E91" s="60"/>
      <c r="F91" s="60"/>
      <c r="G91" s="60"/>
      <c r="H91" s="61"/>
    </row>
    <row r="96" spans="2:41" ht="4.5" customHeight="1" x14ac:dyDescent="0.2"/>
  </sheetData>
  <mergeCells count="89">
    <mergeCell ref="AF61:AH61"/>
    <mergeCell ref="AF62:AH62"/>
    <mergeCell ref="AF68:AH68"/>
    <mergeCell ref="AF10:AH10"/>
    <mergeCell ref="U3:AH3"/>
    <mergeCell ref="AF56:AH56"/>
    <mergeCell ref="AF57:AH57"/>
    <mergeCell ref="AF58:AH58"/>
    <mergeCell ref="AF59:AH59"/>
    <mergeCell ref="AF60:AH60"/>
    <mergeCell ref="AF51:AH51"/>
    <mergeCell ref="AF52:AH52"/>
    <mergeCell ref="AF53:AH53"/>
    <mergeCell ref="AF54:AH54"/>
    <mergeCell ref="AF55:AH55"/>
    <mergeCell ref="AF46:AH46"/>
    <mergeCell ref="AF48:AH48"/>
    <mergeCell ref="AF49:AH49"/>
    <mergeCell ref="AF50:AH50"/>
    <mergeCell ref="AF41:AH41"/>
    <mergeCell ref="AF42:AH42"/>
    <mergeCell ref="AF43:AH43"/>
    <mergeCell ref="AF44:AH44"/>
    <mergeCell ref="AF45:AH45"/>
    <mergeCell ref="AF37:AH37"/>
    <mergeCell ref="AF38:AH38"/>
    <mergeCell ref="AF39:AH39"/>
    <mergeCell ref="AF40:AH40"/>
    <mergeCell ref="AF47:AH47"/>
    <mergeCell ref="AA65:AB65"/>
    <mergeCell ref="AF65:AI65"/>
    <mergeCell ref="AF23:AH23"/>
    <mergeCell ref="AF24:AH24"/>
    <mergeCell ref="AF25:AH25"/>
    <mergeCell ref="AF26:AH26"/>
    <mergeCell ref="AF27:AH27"/>
    <mergeCell ref="AF28:AH28"/>
    <mergeCell ref="AF29:AH29"/>
    <mergeCell ref="AF30:AH30"/>
    <mergeCell ref="AF31:AH31"/>
    <mergeCell ref="AF32:AH32"/>
    <mergeCell ref="AF33:AH33"/>
    <mergeCell ref="AF34:AH34"/>
    <mergeCell ref="AF35:AH35"/>
    <mergeCell ref="AF36:AH36"/>
    <mergeCell ref="F57:G57"/>
    <mergeCell ref="M65:N65"/>
    <mergeCell ref="T65:U65"/>
    <mergeCell ref="F58:G58"/>
    <mergeCell ref="F59:G59"/>
    <mergeCell ref="F60:G60"/>
    <mergeCell ref="F62:G62"/>
    <mergeCell ref="F65:G65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20:H20"/>
    <mergeCell ref="F23:G23"/>
    <mergeCell ref="F24:G24"/>
    <mergeCell ref="F25:G25"/>
    <mergeCell ref="F26:G26"/>
    <mergeCell ref="F27:G27"/>
    <mergeCell ref="F61:G61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honeticPr fontId="0" type="noConversion"/>
  <pageMargins left="0.23622047244094491" right="0.23622047244094491" top="0.39370078740157483" bottom="0" header="0.31496062992125984" footer="0.31496062992125984"/>
  <pageSetup paperSize="9" scale="6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08E9-168E-4C61-8D5D-DD3903B7B277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PAP exécutant un PAG "2011-17"</vt:lpstr>
      <vt:lpstr>Feuil1</vt:lpstr>
      <vt:lpstr>'PAP exécutant un PAG "2011-17"'!Zone_d_impression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Goeders Frank</dc:creator>
  <cp:lastModifiedBy>Patrick Grethen</cp:lastModifiedBy>
  <cp:lastPrinted>2019-09-18T05:53:31Z</cp:lastPrinted>
  <dcterms:created xsi:type="dcterms:W3CDTF">2009-10-28T09:34:59Z</dcterms:created>
  <dcterms:modified xsi:type="dcterms:W3CDTF">2025-11-03T12:21:41Z</dcterms:modified>
</cp:coreProperties>
</file>